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ne Sticjker\Excel\"/>
    </mc:Choice>
  </mc:AlternateContent>
  <bookViews>
    <workbookView xWindow="90" yWindow="15" windowWidth="15165" windowHeight="6450" activeTab="1"/>
  </bookViews>
  <sheets>
    <sheet name="ตั้งค่าหน้ากระดาษ" sheetId="5" r:id="rId1"/>
    <sheet name="สำหรับกระดาษไม่มีตาราง" sheetId="1" r:id="rId2"/>
    <sheet name="คำนวณภาษีเงินเดือนเบื้งต้น" sheetId="6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10" i="6" l="1"/>
  <c r="J9" i="6"/>
  <c r="J8" i="6"/>
  <c r="E8" i="6"/>
  <c r="J7" i="6"/>
  <c r="E7" i="6"/>
  <c r="J6" i="6"/>
  <c r="E6" i="6"/>
  <c r="J4" i="6"/>
  <c r="J5" i="6" s="1"/>
  <c r="F4" i="6"/>
  <c r="E5" i="6" l="1"/>
  <c r="F9" i="6" s="1"/>
  <c r="F10" i="6" s="1"/>
  <c r="M4" i="6" l="1"/>
  <c r="N4" i="6" l="1"/>
  <c r="L5" i="6"/>
  <c r="M5" i="6" s="1"/>
  <c r="N5" i="6" l="1"/>
  <c r="L6" i="6"/>
  <c r="M6" i="6" s="1"/>
  <c r="N6" i="6" l="1"/>
  <c r="L7" i="6"/>
  <c r="M7" i="6" s="1"/>
  <c r="N7" i="6" l="1"/>
  <c r="L8" i="6"/>
  <c r="M8" i="6" s="1"/>
  <c r="N8" i="6" l="1"/>
  <c r="L9" i="6"/>
  <c r="M9" i="6" s="1"/>
  <c r="N9" i="6" s="1"/>
  <c r="L10" i="6" l="1"/>
  <c r="M10" i="6" s="1"/>
  <c r="N10" i="6" s="1"/>
  <c r="F11" i="6" s="1"/>
  <c r="F12" i="6" s="1"/>
  <c r="M12" i="6" l="1"/>
  <c r="R28" i="1" l="1"/>
  <c r="R27" i="1"/>
  <c r="R26" i="1"/>
  <c r="R11" i="1"/>
  <c r="R10" i="1"/>
  <c r="R9" i="1"/>
  <c r="R8" i="1"/>
  <c r="AL16" i="1" l="1"/>
  <c r="R16" i="1" l="1"/>
  <c r="AZ16" i="1" s="1"/>
  <c r="AL34" i="1" l="1"/>
  <c r="R34" i="1" l="1"/>
  <c r="AZ34" i="1" s="1"/>
</calcChain>
</file>

<file path=xl/comments1.xml><?xml version="1.0" encoding="utf-8"?>
<comments xmlns="http://schemas.openxmlformats.org/spreadsheetml/2006/main">
  <authors>
    <author>Acer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ถ้าไม่มีให้ใส่ 0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ถ้าไม่มีให้ใส่ 0</t>
        </r>
      </text>
    </comment>
  </commentList>
</comments>
</file>

<file path=xl/sharedStrings.xml><?xml version="1.0" encoding="utf-8"?>
<sst xmlns="http://schemas.openxmlformats.org/spreadsheetml/2006/main" count="85" uniqueCount="53">
  <si>
    <t>ใบจ่ายเงินเดือน/ค่าจ้าง</t>
  </si>
  <si>
    <t>A00001</t>
  </si>
  <si>
    <t>นส.สมหญิง  นามสมมุติ</t>
  </si>
  <si>
    <t>ธุรการ</t>
  </si>
  <si>
    <t>เงินเดือน</t>
  </si>
  <si>
    <t>ประกันสังคม</t>
  </si>
  <si>
    <t>รหัสพนักงาน</t>
  </si>
  <si>
    <t>ชื่อ-นามสกุล</t>
  </si>
  <si>
    <t>ตำแหน่ง</t>
  </si>
  <si>
    <t>รายได้</t>
  </si>
  <si>
    <t>จำนวน</t>
  </si>
  <si>
    <t>จำนวนเงิน</t>
  </si>
  <si>
    <t>รายการหัก</t>
  </si>
  <si>
    <t>วันที่จ่าย</t>
  </si>
  <si>
    <t>งวดการจ่าย</t>
  </si>
  <si>
    <t>ภาษีหัก ณ ที่จ่าย</t>
  </si>
  <si>
    <t>รวมรายได้</t>
  </si>
  <si>
    <t>รวมรายการหัก</t>
  </si>
  <si>
    <t>ล่วงเวลา 1.5 เท่า (ช.ม.)</t>
  </si>
  <si>
    <t>ล่วงเวลา 2 เท่า (ช.ม.)</t>
  </si>
  <si>
    <t>รับสุทธิ</t>
  </si>
  <si>
    <t>บริษัท ตัวอย่างจำกัด</t>
  </si>
  <si>
    <t>ลากิจ(วัน)</t>
  </si>
  <si>
    <t>ลาพักร้อน(วัน)</t>
  </si>
  <si>
    <t>A00002</t>
  </si>
  <si>
    <t xml:space="preserve">นายสมชาย สายเสมอ  </t>
  </si>
  <si>
    <t>ล่วงเวลา 3 เท่า (ช.ม.)</t>
  </si>
  <si>
    <t>ค่าแรงรายวัน</t>
  </si>
  <si>
    <t>จำนวนวันทำงานปกติ (วัน)</t>
  </si>
  <si>
    <t>เงินกู้ยืมงวดที่</t>
  </si>
  <si>
    <t>/</t>
  </si>
  <si>
    <t>บันทึกการลางวดนี้</t>
  </si>
  <si>
    <t>ลาป่วยเ(วัน)</t>
  </si>
  <si>
    <t>บันทึกการลาสะสม</t>
  </si>
  <si>
    <t>วิศวกร</t>
  </si>
  <si>
    <t>คำนวณภาษีเงินได้ (เงินเดือน) หัก ณ ที่จ่าย เบื้องต้น</t>
  </si>
  <si>
    <t>ช่องสีนี้มีสูตร
ห้ามแก้ไข</t>
  </si>
  <si>
    <t>เงินได้คำนวณภาษี (เงินเดือน+ค่าแรง+ล่วงเวลา)</t>
  </si>
  <si>
    <t>อัตราภาษีปี 2560</t>
  </si>
  <si>
    <t>จำนวนงวดการจ่ายต่อปี</t>
  </si>
  <si>
    <t>ตั้งแต่</t>
  </si>
  <si>
    <t>ถึง</t>
  </si>
  <si>
    <t>ขั้นรายได้</t>
  </si>
  <si>
    <t>เงินได้คำนวณภาษี/ปี</t>
  </si>
  <si>
    <t>หัก ค่าใช้จ่าย</t>
  </si>
  <si>
    <t>แต่ไม่เกิน</t>
  </si>
  <si>
    <t>หัก ลดหย่อนส่วนตัว</t>
  </si>
  <si>
    <t>หัก ลดหย่อนคู่สมรส</t>
  </si>
  <si>
    <t>หัก บุตรตามกฎหมาย</t>
  </si>
  <si>
    <t>รวม รายการหัก</t>
  </si>
  <si>
    <t>เงินได้สุทธิที่ต้องเสียภาษี</t>
  </si>
  <si>
    <t>ภาษีที่ต้องเสีย/ปี</t>
  </si>
  <si>
    <t>ภาษีที่ต้องถูกหัก/เดือน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</si>
</sst>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[$-1070000]d/mm/yyyy;@"/>
    <numFmt numFmtId="189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4"/>
      <color theme="0"/>
      <name val="Angsana New"/>
      <family val="1"/>
    </font>
    <font>
      <b/>
      <sz val="13"/>
      <color theme="1"/>
      <name val="Angsana New"/>
      <family val="1"/>
    </font>
    <font>
      <sz val="11"/>
      <color theme="9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0" fontId="2" fillId="0" borderId="0" xfId="0" applyFont="1" applyAlignment="1"/>
    <xf numFmtId="43" fontId="4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0" fontId="2" fillId="0" borderId="9" xfId="0" applyFont="1" applyBorder="1"/>
    <xf numFmtId="43" fontId="2" fillId="0" borderId="10" xfId="1" applyFont="1" applyBorder="1"/>
    <xf numFmtId="0" fontId="2" fillId="0" borderId="5" xfId="0" applyFont="1" applyBorder="1" applyAlignment="1"/>
    <xf numFmtId="0" fontId="2" fillId="0" borderId="7" xfId="0" applyFont="1" applyBorder="1" applyAlignment="1"/>
    <xf numFmtId="43" fontId="3" fillId="0" borderId="0" xfId="1" applyFont="1" applyBorder="1" applyAlignment="1"/>
    <xf numFmtId="43" fontId="3" fillId="0" borderId="8" xfId="1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88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/>
    <xf numFmtId="43" fontId="3" fillId="0" borderId="6" xfId="1" applyFont="1" applyBorder="1" applyAlignment="1"/>
    <xf numFmtId="0" fontId="3" fillId="0" borderId="0" xfId="0" applyFont="1" applyBorder="1" applyAlignment="1"/>
    <xf numFmtId="43" fontId="3" fillId="0" borderId="5" xfId="1" applyFont="1" applyBorder="1" applyAlignment="1"/>
    <xf numFmtId="0" fontId="5" fillId="0" borderId="0" xfId="0" applyFont="1" applyBorder="1" applyAlignment="1">
      <alignment horizontal="right"/>
    </xf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3" fillId="0" borderId="5" xfId="1" applyNumberFormat="1" applyFont="1" applyBorder="1" applyAlignment="1"/>
    <xf numFmtId="187" fontId="3" fillId="0" borderId="0" xfId="1" applyNumberFormat="1" applyFont="1" applyBorder="1" applyAlignment="1"/>
    <xf numFmtId="187" fontId="3" fillId="0" borderId="6" xfId="1" applyNumberFormat="1" applyFont="1" applyBorder="1" applyAlignment="1"/>
    <xf numFmtId="43" fontId="3" fillId="0" borderId="0" xfId="1" applyFont="1" applyBorder="1" applyAlignment="1">
      <alignment horizontal="center"/>
    </xf>
    <xf numFmtId="43" fontId="3" fillId="0" borderId="8" xfId="1" applyFont="1" applyBorder="1" applyAlignment="1"/>
    <xf numFmtId="43" fontId="3" fillId="0" borderId="9" xfId="1" applyFont="1" applyBorder="1" applyAlignment="1"/>
    <xf numFmtId="187" fontId="3" fillId="0" borderId="7" xfId="1" applyNumberFormat="1" applyFont="1" applyBorder="1" applyAlignment="1"/>
    <xf numFmtId="187" fontId="3" fillId="0" borderId="8" xfId="1" applyNumberFormat="1" applyFont="1" applyBorder="1" applyAlignment="1"/>
    <xf numFmtId="187" fontId="3" fillId="0" borderId="9" xfId="1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87" fontId="3" fillId="0" borderId="2" xfId="1" applyNumberFormat="1" applyFont="1" applyBorder="1" applyAlignment="1"/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43" fontId="3" fillId="0" borderId="3" xfId="1" applyFont="1" applyBorder="1" applyAlignment="1"/>
    <xf numFmtId="43" fontId="3" fillId="0" borderId="4" xfId="1" applyFont="1" applyBorder="1" applyAlignment="1"/>
    <xf numFmtId="43" fontId="3" fillId="0" borderId="2" xfId="1" applyFont="1" applyBorder="1" applyAlignment="1"/>
    <xf numFmtId="9" fontId="3" fillId="0" borderId="0" xfId="0" applyNumberFormat="1" applyFont="1" applyBorder="1" applyAlignment="1">
      <alignment horizontal="center"/>
    </xf>
    <xf numFmtId="43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/>
    <xf numFmtId="43" fontId="3" fillId="0" borderId="7" xfId="1" applyFont="1" applyBorder="1" applyAlignment="1"/>
    <xf numFmtId="0" fontId="0" fillId="0" borderId="0" xfId="0" applyAlignment="1">
      <alignment horizontal="center"/>
    </xf>
    <xf numFmtId="189" fontId="0" fillId="2" borderId="0" xfId="1" applyNumberFormat="1" applyFont="1" applyFill="1"/>
    <xf numFmtId="0" fontId="0" fillId="2" borderId="0" xfId="0" applyFill="1"/>
    <xf numFmtId="43" fontId="0" fillId="2" borderId="0" xfId="1" applyFont="1" applyFill="1"/>
    <xf numFmtId="43" fontId="0" fillId="0" borderId="0" xfId="1" applyFo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189" fontId="0" fillId="2" borderId="0" xfId="1" applyNumberFormat="1" applyFont="1" applyFill="1" applyAlignment="1">
      <alignment horizontal="center"/>
    </xf>
    <xf numFmtId="0" fontId="6" fillId="2" borderId="0" xfId="0" applyFont="1" applyFill="1"/>
    <xf numFmtId="0" fontId="0" fillId="0" borderId="0" xfId="0" applyFill="1"/>
    <xf numFmtId="43" fontId="0" fillId="0" borderId="0" xfId="1" applyFont="1" applyFill="1"/>
    <xf numFmtId="189" fontId="0" fillId="0" borderId="0" xfId="1" applyNumberFormat="1" applyFont="1"/>
    <xf numFmtId="9" fontId="0" fillId="0" borderId="0" xfId="0" applyNumberFormat="1"/>
    <xf numFmtId="9" fontId="0" fillId="2" borderId="0" xfId="0" applyNumberFormat="1" applyFill="1"/>
    <xf numFmtId="9" fontId="0" fillId="0" borderId="0" xfId="0" applyNumberFormat="1" applyAlignment="1">
      <alignment horizontal="center"/>
    </xf>
    <xf numFmtId="43" fontId="0" fillId="2" borderId="0" xfId="0" applyNumberFormat="1" applyFill="1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43" fontId="7" fillId="3" borderId="0" xfId="1" applyFont="1" applyFill="1" applyBorder="1" applyAlignment="1">
      <alignment horizontal="center"/>
    </xf>
    <xf numFmtId="43" fontId="7" fillId="3" borderId="14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bDgMDwFfmmE" TargetMode="External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135187</xdr:colOff>
      <xdr:row>39</xdr:row>
      <xdr:rowOff>124827</xdr:rowOff>
    </xdr:to>
    <xdr:pic>
      <xdr:nvPicPr>
        <xdr:cNvPr id="6" name="Picture 5" descr="สลิปมีตาราง.xlsx - Excel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65387" cy="7182852"/>
        </a:xfrm>
        <a:prstGeom prst="rect">
          <a:avLst/>
        </a:prstGeom>
      </xdr:spPr>
    </xdr:pic>
    <xdr:clientData/>
  </xdr:twoCellAnchor>
  <xdr:twoCellAnchor>
    <xdr:from>
      <xdr:col>4</xdr:col>
      <xdr:colOff>625006</xdr:colOff>
      <xdr:row>9</xdr:row>
      <xdr:rowOff>1453</xdr:rowOff>
    </xdr:from>
    <xdr:to>
      <xdr:col>6</xdr:col>
      <xdr:colOff>344312</xdr:colOff>
      <xdr:row>13</xdr:row>
      <xdr:rowOff>88129</xdr:rowOff>
    </xdr:to>
    <xdr:sp macro="" textlink="">
      <xdr:nvSpPr>
        <xdr:cNvPr id="4" name="Oval Callout 3"/>
        <xdr:cNvSpPr/>
      </xdr:nvSpPr>
      <xdr:spPr>
        <a:xfrm>
          <a:off x="3368206" y="1630228"/>
          <a:ext cx="1090906" cy="810576"/>
        </a:xfrm>
        <a:prstGeom prst="wedgeEllipseCallou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1.</a:t>
          </a:r>
          <a:r>
            <a:rPr lang="th-TH" sz="1100"/>
            <a:t>เลือก</a:t>
          </a:r>
          <a:r>
            <a:rPr lang="th-TH" sz="1100" baseline="0"/>
            <a:t> </a:t>
          </a:r>
          <a:r>
            <a:rPr lang="en-US" sz="1100" baseline="0"/>
            <a:t>Printer</a:t>
          </a:r>
          <a:endParaRPr lang="th-TH" sz="1100"/>
        </a:p>
      </xdr:txBody>
    </xdr:sp>
    <xdr:clientData/>
  </xdr:twoCellAnchor>
  <xdr:twoCellAnchor>
    <xdr:from>
      <xdr:col>4</xdr:col>
      <xdr:colOff>85546</xdr:colOff>
      <xdr:row>19</xdr:row>
      <xdr:rowOff>57150</xdr:rowOff>
    </xdr:from>
    <xdr:to>
      <xdr:col>7</xdr:col>
      <xdr:colOff>76200</xdr:colOff>
      <xdr:row>27</xdr:row>
      <xdr:rowOff>95250</xdr:rowOff>
    </xdr:to>
    <xdr:sp macro="" textlink="">
      <xdr:nvSpPr>
        <xdr:cNvPr id="5" name="Oval Callout 4"/>
        <xdr:cNvSpPr/>
      </xdr:nvSpPr>
      <xdr:spPr>
        <a:xfrm>
          <a:off x="2828746" y="3495675"/>
          <a:ext cx="2048054" cy="1485900"/>
        </a:xfrm>
        <a:prstGeom prst="wedgeEllipseCallou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2.</a:t>
          </a:r>
          <a:r>
            <a:rPr lang="th-TH" sz="1100"/>
            <a:t>กำหนดค่าหน้ากระดาษถ้าไม่มีกระดาษขนาด</a:t>
          </a:r>
          <a:r>
            <a:rPr lang="th-TH" sz="1100" baseline="0"/>
            <a:t> </a:t>
          </a:r>
          <a:r>
            <a:rPr lang="en-US" sz="1100" baseline="0"/>
            <a:t>9x5.5 </a:t>
          </a:r>
          <a:r>
            <a:rPr lang="th-TH" sz="1100" baseline="0"/>
            <a:t>นิ้ว ให้เพิ่มขนาดกระดาษ </a:t>
          </a:r>
          <a:endParaRPr lang="th-TH" sz="1100" u="sng"/>
        </a:p>
      </xdr:txBody>
    </xdr:sp>
    <xdr:clientData/>
  </xdr:twoCellAnchor>
  <xdr:twoCellAnchor>
    <xdr:from>
      <xdr:col>6</xdr:col>
      <xdr:colOff>247650</xdr:colOff>
      <xdr:row>33</xdr:row>
      <xdr:rowOff>95250</xdr:rowOff>
    </xdr:from>
    <xdr:to>
      <xdr:col>10</xdr:col>
      <xdr:colOff>209550</xdr:colOff>
      <xdr:row>37</xdr:row>
      <xdr:rowOff>9525</xdr:rowOff>
    </xdr:to>
    <xdr:sp macro="" textlink="">
      <xdr:nvSpPr>
        <xdr:cNvPr id="7" name="Rectangle 6">
          <a:hlinkClick xmlns:r="http://schemas.openxmlformats.org/officeDocument/2006/relationships" r:id="rId2"/>
        </xdr:cNvPr>
        <xdr:cNvSpPr/>
      </xdr:nvSpPr>
      <xdr:spPr>
        <a:xfrm>
          <a:off x="4362450" y="6067425"/>
          <a:ext cx="2705100" cy="6381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วิธีเพิ่มขนาดกระดาษ </a:t>
          </a:r>
          <a:r>
            <a:rPr lang="th-TH" sz="16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คลิกที่นี่</a:t>
          </a:r>
          <a:endParaRPr lang="th-TH" sz="16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D45" sqref="D45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5"/>
  <sheetViews>
    <sheetView tabSelected="1" zoomScaleNormal="100" workbookViewId="0">
      <selection activeCell="CD8" sqref="CD8"/>
    </sheetView>
  </sheetViews>
  <sheetFormatPr defaultColWidth="1.625" defaultRowHeight="21" x14ac:dyDescent="0.45"/>
  <cols>
    <col min="1" max="1" width="0.75" style="1" customWidth="1"/>
    <col min="2" max="2" width="1.625" style="1"/>
    <col min="3" max="3" width="1.75" style="1" customWidth="1"/>
    <col min="4" max="12" width="1.625" style="1"/>
    <col min="13" max="13" width="1.875" style="1" bestFit="1" customWidth="1"/>
    <col min="14" max="23" width="1.625" style="1"/>
    <col min="24" max="26" width="1.75" style="2" customWidth="1"/>
    <col min="27" max="27" width="1.375" style="2" customWidth="1"/>
    <col min="28" max="36" width="1.625" style="1"/>
    <col min="37" max="37" width="1.625" style="1" customWidth="1"/>
    <col min="38" max="40" width="1.625" style="1"/>
    <col min="41" max="41" width="1.375" style="1" customWidth="1"/>
    <col min="42" max="49" width="1.625" style="1"/>
    <col min="50" max="50" width="1.625" style="1" customWidth="1"/>
    <col min="51" max="54" width="1.625" style="1"/>
    <col min="55" max="55" width="1.625" style="2" customWidth="1"/>
    <col min="56" max="56" width="1.625" style="1"/>
    <col min="57" max="57" width="1.625" style="1" customWidth="1"/>
    <col min="58" max="58" width="0.75" style="1" customWidth="1"/>
    <col min="59" max="16384" width="1.625" style="1"/>
  </cols>
  <sheetData>
    <row r="1" spans="2:57" ht="15" customHeight="1" x14ac:dyDescent="0.45"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4" t="s">
        <v>0</v>
      </c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2:57" ht="14.45" customHeight="1" x14ac:dyDescent="0.4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2:57" s="3" customFormat="1" x14ac:dyDescent="0.45">
      <c r="B3" s="3" t="s">
        <v>14</v>
      </c>
      <c r="H3" s="49">
        <v>239753</v>
      </c>
      <c r="I3" s="50"/>
      <c r="J3" s="50"/>
      <c r="K3" s="50"/>
      <c r="L3" s="50"/>
      <c r="M3" s="50"/>
      <c r="N3" s="9"/>
      <c r="X3" s="5"/>
      <c r="Y3" s="5"/>
      <c r="Z3" s="5"/>
      <c r="AA3" s="5"/>
      <c r="AN3" s="3" t="s">
        <v>13</v>
      </c>
      <c r="AS3" s="27">
        <v>41456</v>
      </c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2:57" s="3" customFormat="1" x14ac:dyDescent="0.45">
      <c r="B4" s="3" t="s">
        <v>6</v>
      </c>
      <c r="H4" s="26" t="s">
        <v>1</v>
      </c>
      <c r="I4" s="26"/>
      <c r="J4" s="26"/>
      <c r="K4" s="26"/>
      <c r="L4" s="26"/>
      <c r="M4" s="26"/>
      <c r="N4" s="26" t="s">
        <v>7</v>
      </c>
      <c r="O4" s="26"/>
      <c r="P4" s="26"/>
      <c r="Q4" s="26"/>
      <c r="R4" s="26"/>
      <c r="S4" s="26"/>
      <c r="T4" s="26"/>
      <c r="U4" s="26"/>
      <c r="V4" s="26" t="s">
        <v>2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N4" s="3" t="s">
        <v>8</v>
      </c>
      <c r="AS4" s="26" t="s">
        <v>3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2:57" s="3" customFormat="1" ht="13.15" customHeight="1" x14ac:dyDescent="0.45">
      <c r="V5" s="4"/>
      <c r="AK5" s="7"/>
      <c r="BC5" s="5"/>
    </row>
    <row r="6" spans="2:57" x14ac:dyDescent="0.45">
      <c r="B6" s="51" t="s">
        <v>9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10</v>
      </c>
      <c r="O6" s="51"/>
      <c r="P6" s="51"/>
      <c r="Q6" s="51"/>
      <c r="R6" s="51" t="s">
        <v>11</v>
      </c>
      <c r="S6" s="51"/>
      <c r="T6" s="51"/>
      <c r="U6" s="51"/>
      <c r="V6" s="51"/>
      <c r="W6" s="51"/>
      <c r="X6" s="51"/>
      <c r="Y6" s="21" t="s">
        <v>12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3"/>
      <c r="AL6" s="51" t="s">
        <v>11</v>
      </c>
      <c r="AM6" s="51"/>
      <c r="AN6" s="51"/>
      <c r="AO6" s="51"/>
      <c r="AP6" s="51"/>
      <c r="AQ6" s="51"/>
      <c r="AR6" s="51"/>
      <c r="AS6" s="21" t="s">
        <v>31</v>
      </c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3"/>
    </row>
    <row r="7" spans="2:57" s="8" customFormat="1" x14ac:dyDescent="0.45">
      <c r="B7" s="15"/>
      <c r="C7" s="28" t="s">
        <v>27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52"/>
      <c r="O7" s="53"/>
      <c r="P7" s="53"/>
      <c r="Q7" s="54"/>
      <c r="R7" s="55">
        <v>650</v>
      </c>
      <c r="S7" s="55"/>
      <c r="T7" s="55"/>
      <c r="U7" s="55"/>
      <c r="V7" s="55"/>
      <c r="W7" s="55"/>
      <c r="X7" s="56"/>
      <c r="Y7" s="17"/>
      <c r="Z7" s="28" t="s">
        <v>5</v>
      </c>
      <c r="AA7" s="28"/>
      <c r="AB7" s="28"/>
      <c r="AC7" s="28"/>
      <c r="AD7" s="28"/>
      <c r="AE7" s="28"/>
      <c r="AF7" s="28"/>
      <c r="AG7" s="28"/>
      <c r="AH7" s="28"/>
      <c r="AI7" s="28"/>
      <c r="AJ7" s="58">
        <v>0.04</v>
      </c>
      <c r="AK7" s="35"/>
      <c r="AL7" s="57">
        <v>600</v>
      </c>
      <c r="AM7" s="55"/>
      <c r="AN7" s="55"/>
      <c r="AO7" s="55"/>
      <c r="AP7" s="55"/>
      <c r="AQ7" s="55"/>
      <c r="AR7" s="56"/>
      <c r="AS7" s="33" t="s">
        <v>32</v>
      </c>
      <c r="AT7" s="33"/>
      <c r="AU7" s="33"/>
      <c r="AV7" s="33"/>
      <c r="AW7" s="33"/>
      <c r="AX7" s="33"/>
      <c r="AY7" s="33"/>
      <c r="AZ7" s="34">
        <v>0</v>
      </c>
      <c r="BA7" s="35"/>
      <c r="BB7" s="35"/>
      <c r="BC7" s="35"/>
      <c r="BD7" s="35"/>
      <c r="BE7" s="36"/>
    </row>
    <row r="8" spans="2:57" x14ac:dyDescent="0.45">
      <c r="B8" s="15"/>
      <c r="C8" s="28" t="s">
        <v>28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37">
        <v>24</v>
      </c>
      <c r="O8" s="38"/>
      <c r="P8" s="38"/>
      <c r="Q8" s="39"/>
      <c r="R8" s="29">
        <f>$R$7*N8</f>
        <v>15600</v>
      </c>
      <c r="S8" s="29"/>
      <c r="T8" s="29"/>
      <c r="U8" s="29"/>
      <c r="V8" s="29"/>
      <c r="W8" s="29"/>
      <c r="X8" s="30"/>
      <c r="Y8" s="17"/>
      <c r="Z8" s="31" t="s">
        <v>15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2">
        <v>0</v>
      </c>
      <c r="AM8" s="29"/>
      <c r="AN8" s="29"/>
      <c r="AO8" s="29"/>
      <c r="AP8" s="29"/>
      <c r="AQ8" s="29"/>
      <c r="AR8" s="30"/>
      <c r="AS8" s="33" t="s">
        <v>22</v>
      </c>
      <c r="AT8" s="33"/>
      <c r="AU8" s="33"/>
      <c r="AV8" s="33"/>
      <c r="AW8" s="33"/>
      <c r="AX8" s="33"/>
      <c r="AY8" s="33"/>
      <c r="AZ8" s="34">
        <v>1</v>
      </c>
      <c r="BA8" s="35"/>
      <c r="BB8" s="35"/>
      <c r="BC8" s="35"/>
      <c r="BD8" s="35"/>
      <c r="BE8" s="36"/>
    </row>
    <row r="9" spans="2:57" x14ac:dyDescent="0.45">
      <c r="B9" s="15"/>
      <c r="C9" s="28" t="s">
        <v>18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37">
        <v>24</v>
      </c>
      <c r="O9" s="38"/>
      <c r="P9" s="38"/>
      <c r="Q9" s="39"/>
      <c r="R9" s="32">
        <f>($R$7/8)*1.5*N9</f>
        <v>2925</v>
      </c>
      <c r="S9" s="29"/>
      <c r="T9" s="29"/>
      <c r="U9" s="29"/>
      <c r="V9" s="29"/>
      <c r="W9" s="29"/>
      <c r="X9" s="30"/>
      <c r="Y9" s="17"/>
      <c r="Z9" s="35" t="s">
        <v>29</v>
      </c>
      <c r="AA9" s="35"/>
      <c r="AB9" s="35"/>
      <c r="AC9" s="35"/>
      <c r="AD9" s="35"/>
      <c r="AE9" s="35"/>
      <c r="AF9" s="35"/>
      <c r="AG9" s="35">
        <v>1</v>
      </c>
      <c r="AH9" s="35"/>
      <c r="AI9" s="19" t="s">
        <v>30</v>
      </c>
      <c r="AJ9" s="35">
        <v>12</v>
      </c>
      <c r="AK9" s="36"/>
      <c r="AL9" s="32">
        <v>1000</v>
      </c>
      <c r="AM9" s="29"/>
      <c r="AN9" s="29"/>
      <c r="AO9" s="29"/>
      <c r="AP9" s="29"/>
      <c r="AQ9" s="29"/>
      <c r="AR9" s="30"/>
      <c r="AS9" s="33" t="s">
        <v>23</v>
      </c>
      <c r="AT9" s="33"/>
      <c r="AU9" s="33"/>
      <c r="AV9" s="33"/>
      <c r="AW9" s="33"/>
      <c r="AX9" s="33"/>
      <c r="AY9" s="33"/>
      <c r="AZ9" s="34">
        <v>2</v>
      </c>
      <c r="BA9" s="35"/>
      <c r="BB9" s="35"/>
      <c r="BC9" s="35"/>
      <c r="BD9" s="35"/>
      <c r="BE9" s="36"/>
    </row>
    <row r="10" spans="2:57" x14ac:dyDescent="0.45">
      <c r="B10" s="15"/>
      <c r="C10" s="28" t="s">
        <v>19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37">
        <v>8</v>
      </c>
      <c r="O10" s="38"/>
      <c r="P10" s="38"/>
      <c r="Q10" s="39"/>
      <c r="R10" s="32">
        <f>($R$7/8)*2*N10</f>
        <v>1300</v>
      </c>
      <c r="S10" s="29"/>
      <c r="T10" s="29"/>
      <c r="U10" s="29"/>
      <c r="V10" s="29"/>
      <c r="W10" s="29"/>
      <c r="X10" s="30"/>
      <c r="Y10" s="17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2"/>
      <c r="AM10" s="29"/>
      <c r="AN10" s="29"/>
      <c r="AO10" s="29"/>
      <c r="AP10" s="29"/>
      <c r="AQ10" s="29"/>
      <c r="AR10" s="30"/>
      <c r="AS10" s="60"/>
      <c r="AT10" s="61"/>
      <c r="AU10" s="61"/>
      <c r="AV10" s="61"/>
      <c r="AW10" s="61"/>
      <c r="AX10" s="61"/>
      <c r="AY10" s="61"/>
      <c r="AZ10" s="34"/>
      <c r="BA10" s="34"/>
      <c r="BB10" s="34"/>
      <c r="BC10" s="34"/>
      <c r="BD10" s="34"/>
      <c r="BE10" s="59"/>
    </row>
    <row r="11" spans="2:57" x14ac:dyDescent="0.45">
      <c r="B11" s="15"/>
      <c r="C11" s="28" t="s">
        <v>26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7">
        <v>1</v>
      </c>
      <c r="O11" s="38"/>
      <c r="P11" s="38"/>
      <c r="Q11" s="39"/>
      <c r="R11" s="32">
        <f>($R$7/8)*3*N11</f>
        <v>243.75</v>
      </c>
      <c r="S11" s="29"/>
      <c r="T11" s="29"/>
      <c r="U11" s="29"/>
      <c r="V11" s="29"/>
      <c r="W11" s="29"/>
      <c r="X11" s="30"/>
      <c r="Y11" s="17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2"/>
      <c r="AM11" s="29"/>
      <c r="AN11" s="29"/>
      <c r="AO11" s="29"/>
      <c r="AP11" s="29"/>
      <c r="AQ11" s="29"/>
      <c r="AR11" s="30"/>
      <c r="AS11" s="21" t="s">
        <v>33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3"/>
    </row>
    <row r="12" spans="2:57" x14ac:dyDescent="0.45">
      <c r="B12" s="1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7"/>
      <c r="O12" s="38"/>
      <c r="P12" s="38"/>
      <c r="Q12" s="39"/>
      <c r="R12" s="29"/>
      <c r="S12" s="29"/>
      <c r="T12" s="29"/>
      <c r="U12" s="29"/>
      <c r="V12" s="29"/>
      <c r="W12" s="29"/>
      <c r="X12" s="30"/>
      <c r="Y12" s="17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2"/>
      <c r="AM12" s="29"/>
      <c r="AN12" s="29"/>
      <c r="AO12" s="29"/>
      <c r="AP12" s="29"/>
      <c r="AQ12" s="29"/>
      <c r="AR12" s="30"/>
      <c r="AS12" s="33" t="s">
        <v>32</v>
      </c>
      <c r="AT12" s="33"/>
      <c r="AU12" s="33"/>
      <c r="AV12" s="33"/>
      <c r="AW12" s="33"/>
      <c r="AX12" s="33"/>
      <c r="AY12" s="33"/>
      <c r="AZ12" s="34">
        <v>5</v>
      </c>
      <c r="BA12" s="35"/>
      <c r="BB12" s="35"/>
      <c r="BC12" s="35"/>
      <c r="BD12" s="35"/>
      <c r="BE12" s="36"/>
    </row>
    <row r="13" spans="2:57" x14ac:dyDescent="0.45">
      <c r="B13" s="1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37"/>
      <c r="O13" s="38"/>
      <c r="P13" s="38"/>
      <c r="Q13" s="39"/>
      <c r="R13" s="29"/>
      <c r="S13" s="29"/>
      <c r="T13" s="29"/>
      <c r="U13" s="29"/>
      <c r="V13" s="29"/>
      <c r="W13" s="29"/>
      <c r="X13" s="30"/>
      <c r="Y13" s="17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M13" s="29"/>
      <c r="AN13" s="29"/>
      <c r="AO13" s="29"/>
      <c r="AP13" s="29"/>
      <c r="AQ13" s="29"/>
      <c r="AR13" s="30"/>
      <c r="AS13" s="33" t="s">
        <v>22</v>
      </c>
      <c r="AT13" s="33"/>
      <c r="AU13" s="33"/>
      <c r="AV13" s="33"/>
      <c r="AW13" s="33"/>
      <c r="AX13" s="33"/>
      <c r="AY13" s="33"/>
      <c r="AZ13" s="34">
        <v>1</v>
      </c>
      <c r="BA13" s="35"/>
      <c r="BB13" s="35"/>
      <c r="BC13" s="35"/>
      <c r="BD13" s="35"/>
      <c r="BE13" s="36"/>
    </row>
    <row r="14" spans="2:57" x14ac:dyDescent="0.45">
      <c r="B14" s="15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7"/>
      <c r="O14" s="38"/>
      <c r="P14" s="38"/>
      <c r="Q14" s="39"/>
      <c r="R14" s="29"/>
      <c r="S14" s="29"/>
      <c r="T14" s="29"/>
      <c r="U14" s="29"/>
      <c r="V14" s="29"/>
      <c r="W14" s="29"/>
      <c r="X14" s="30"/>
      <c r="Y14" s="17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2"/>
      <c r="AM14" s="29"/>
      <c r="AN14" s="29"/>
      <c r="AO14" s="29"/>
      <c r="AP14" s="29"/>
      <c r="AQ14" s="29"/>
      <c r="AR14" s="30"/>
      <c r="AS14" s="33" t="s">
        <v>23</v>
      </c>
      <c r="AT14" s="33"/>
      <c r="AU14" s="33"/>
      <c r="AV14" s="33"/>
      <c r="AW14" s="33"/>
      <c r="AX14" s="33"/>
      <c r="AY14" s="33"/>
      <c r="AZ14" s="34">
        <v>2</v>
      </c>
      <c r="BA14" s="35"/>
      <c r="BB14" s="35"/>
      <c r="BC14" s="35"/>
      <c r="BD14" s="35"/>
      <c r="BE14" s="36"/>
    </row>
    <row r="15" spans="2:57" x14ac:dyDescent="0.45">
      <c r="B15" s="1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43"/>
      <c r="O15" s="44"/>
      <c r="P15" s="44"/>
      <c r="Q15" s="45"/>
      <c r="R15" s="41"/>
      <c r="S15" s="41"/>
      <c r="T15" s="41"/>
      <c r="U15" s="41"/>
      <c r="V15" s="41"/>
      <c r="W15" s="41"/>
      <c r="X15" s="42"/>
      <c r="Y15" s="18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7"/>
      <c r="AM15" s="41"/>
      <c r="AN15" s="41"/>
      <c r="AO15" s="41"/>
      <c r="AP15" s="41"/>
      <c r="AQ15" s="41"/>
      <c r="AR15" s="42"/>
      <c r="AS15" s="65"/>
      <c r="AT15" s="65"/>
      <c r="AU15" s="65"/>
      <c r="AV15" s="65"/>
      <c r="AW15" s="65"/>
      <c r="AX15" s="65"/>
      <c r="AY15" s="65"/>
      <c r="AZ15" s="62"/>
      <c r="BA15" s="63"/>
      <c r="BB15" s="63"/>
      <c r="BC15" s="63"/>
      <c r="BD15" s="63"/>
      <c r="BE15" s="64"/>
    </row>
    <row r="16" spans="2:57" x14ac:dyDescent="0.45">
      <c r="B16" s="46" t="s">
        <v>16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8"/>
      <c r="R16" s="29">
        <f>SUM(R7:X10)</f>
        <v>20475</v>
      </c>
      <c r="S16" s="29"/>
      <c r="T16" s="29"/>
      <c r="U16" s="29"/>
      <c r="V16" s="29"/>
      <c r="W16" s="29"/>
      <c r="X16" s="30"/>
      <c r="Y16" s="17"/>
      <c r="Z16" s="40" t="s">
        <v>17</v>
      </c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32">
        <f>SUM(AL7:AR10)</f>
        <v>1600</v>
      </c>
      <c r="AM16" s="29"/>
      <c r="AN16" s="29"/>
      <c r="AO16" s="29"/>
      <c r="AP16" s="29"/>
      <c r="AQ16" s="29"/>
      <c r="AR16" s="30"/>
      <c r="AS16" s="46" t="s">
        <v>20</v>
      </c>
      <c r="AT16" s="47"/>
      <c r="AU16" s="47"/>
      <c r="AV16" s="47"/>
      <c r="AW16" s="47"/>
      <c r="AX16" s="47"/>
      <c r="AY16" s="48"/>
      <c r="AZ16" s="34">
        <f>R16-AL16</f>
        <v>18875</v>
      </c>
      <c r="BA16" s="35"/>
      <c r="BB16" s="35"/>
      <c r="BC16" s="35"/>
      <c r="BD16" s="35"/>
      <c r="BE16" s="36"/>
    </row>
    <row r="17" spans="2:57" ht="3" customHeight="1" x14ac:dyDescent="0.4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R17" s="11"/>
      <c r="S17" s="11"/>
      <c r="T17" s="11"/>
      <c r="U17" s="11"/>
      <c r="V17" s="11"/>
      <c r="W17" s="11"/>
      <c r="X17" s="14"/>
      <c r="Y17" s="12"/>
      <c r="Z17" s="12"/>
      <c r="AA17" s="12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0"/>
      <c r="AM17" s="11"/>
      <c r="AN17" s="11"/>
      <c r="AO17" s="11"/>
      <c r="AP17" s="11"/>
      <c r="AQ17" s="11"/>
      <c r="AR17" s="13"/>
      <c r="AS17" s="10"/>
      <c r="AT17" s="11"/>
      <c r="AU17" s="11"/>
      <c r="AV17" s="11"/>
      <c r="AW17" s="11"/>
      <c r="AX17" s="11"/>
      <c r="AY17" s="13"/>
      <c r="AZ17" s="11"/>
      <c r="BA17" s="11"/>
      <c r="BB17" s="11"/>
      <c r="BC17" s="12"/>
      <c r="BD17" s="11"/>
      <c r="BE17" s="13"/>
    </row>
    <row r="18" spans="2:57" ht="45.6" customHeight="1" x14ac:dyDescent="0.45"/>
    <row r="19" spans="2:57" ht="15" customHeight="1" x14ac:dyDescent="0.45">
      <c r="B19" s="25" t="s">
        <v>21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4" t="s">
        <v>0</v>
      </c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2:57" ht="14.45" customHeight="1" x14ac:dyDescent="0.4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2:57" s="3" customFormat="1" x14ac:dyDescent="0.45">
      <c r="B21" s="3" t="s">
        <v>14</v>
      </c>
      <c r="H21" s="49">
        <v>239753</v>
      </c>
      <c r="I21" s="50"/>
      <c r="J21" s="50"/>
      <c r="K21" s="50"/>
      <c r="L21" s="50"/>
      <c r="M21" s="50"/>
      <c r="N21" s="9"/>
      <c r="X21" s="5"/>
      <c r="Y21" s="5"/>
      <c r="Z21" s="5"/>
      <c r="AA21" s="5"/>
      <c r="AN21" s="3" t="s">
        <v>13</v>
      </c>
      <c r="AS21" s="27">
        <v>41456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2:57" s="3" customFormat="1" x14ac:dyDescent="0.45">
      <c r="B22" s="3" t="s">
        <v>6</v>
      </c>
      <c r="H22" s="26" t="s">
        <v>24</v>
      </c>
      <c r="I22" s="26"/>
      <c r="J22" s="26"/>
      <c r="K22" s="26"/>
      <c r="L22" s="26"/>
      <c r="M22" s="26"/>
      <c r="N22" s="26" t="s">
        <v>7</v>
      </c>
      <c r="O22" s="26"/>
      <c r="P22" s="26"/>
      <c r="Q22" s="26"/>
      <c r="R22" s="26"/>
      <c r="S22" s="26"/>
      <c r="T22" s="26"/>
      <c r="U22" s="26"/>
      <c r="V22" s="26" t="s">
        <v>25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N22" s="3" t="s">
        <v>8</v>
      </c>
      <c r="AS22" s="26" t="s">
        <v>34</v>
      </c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2:57" s="3" customFormat="1" ht="13.15" customHeight="1" x14ac:dyDescent="0.45">
      <c r="V23" s="4"/>
      <c r="AK23" s="7"/>
      <c r="BC23" s="5"/>
    </row>
    <row r="24" spans="2:57" x14ac:dyDescent="0.45">
      <c r="B24" s="51" t="s">
        <v>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 t="s">
        <v>10</v>
      </c>
      <c r="O24" s="51"/>
      <c r="P24" s="51"/>
      <c r="Q24" s="51"/>
      <c r="R24" s="51" t="s">
        <v>11</v>
      </c>
      <c r="S24" s="51"/>
      <c r="T24" s="51"/>
      <c r="U24" s="51"/>
      <c r="V24" s="51"/>
      <c r="W24" s="51"/>
      <c r="X24" s="51"/>
      <c r="Y24" s="21" t="s">
        <v>12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3"/>
      <c r="AL24" s="51" t="s">
        <v>11</v>
      </c>
      <c r="AM24" s="51"/>
      <c r="AN24" s="51"/>
      <c r="AO24" s="51"/>
      <c r="AP24" s="51"/>
      <c r="AQ24" s="51"/>
      <c r="AR24" s="51"/>
      <c r="AS24" s="21" t="s">
        <v>31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/>
    </row>
    <row r="25" spans="2:57" s="6" customFormat="1" x14ac:dyDescent="0.45">
      <c r="B25" s="15"/>
      <c r="C25" s="28" t="s">
        <v>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52"/>
      <c r="O25" s="53"/>
      <c r="P25" s="53"/>
      <c r="Q25" s="54"/>
      <c r="R25" s="55">
        <v>30000</v>
      </c>
      <c r="S25" s="55"/>
      <c r="T25" s="55"/>
      <c r="U25" s="55"/>
      <c r="V25" s="55"/>
      <c r="W25" s="55"/>
      <c r="X25" s="56"/>
      <c r="Y25" s="17"/>
      <c r="Z25" s="28" t="s">
        <v>5</v>
      </c>
      <c r="AA25" s="28"/>
      <c r="AB25" s="28"/>
      <c r="AC25" s="28"/>
      <c r="AD25" s="28"/>
      <c r="AE25" s="28"/>
      <c r="AF25" s="28"/>
      <c r="AG25" s="28"/>
      <c r="AH25" s="28"/>
      <c r="AI25" s="28"/>
      <c r="AJ25" s="58">
        <v>0.04</v>
      </c>
      <c r="AK25" s="35"/>
      <c r="AL25" s="57">
        <v>600</v>
      </c>
      <c r="AM25" s="55"/>
      <c r="AN25" s="55"/>
      <c r="AO25" s="55"/>
      <c r="AP25" s="55"/>
      <c r="AQ25" s="55"/>
      <c r="AR25" s="56"/>
      <c r="AS25" s="33" t="s">
        <v>32</v>
      </c>
      <c r="AT25" s="33"/>
      <c r="AU25" s="33"/>
      <c r="AV25" s="33"/>
      <c r="AW25" s="33"/>
      <c r="AX25" s="33"/>
      <c r="AY25" s="33"/>
      <c r="AZ25" s="34">
        <v>1</v>
      </c>
      <c r="BA25" s="35"/>
      <c r="BB25" s="35"/>
      <c r="BC25" s="35"/>
      <c r="BD25" s="35"/>
      <c r="BE25" s="36"/>
    </row>
    <row r="26" spans="2:57" x14ac:dyDescent="0.45">
      <c r="B26" s="15"/>
      <c r="C26" s="28" t="s">
        <v>18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7">
        <v>0</v>
      </c>
      <c r="O26" s="38"/>
      <c r="P26" s="38"/>
      <c r="Q26" s="39"/>
      <c r="R26" s="32">
        <f>($R$25/8)*1.5*N26</f>
        <v>0</v>
      </c>
      <c r="S26" s="29"/>
      <c r="T26" s="29"/>
      <c r="U26" s="29"/>
      <c r="V26" s="29"/>
      <c r="W26" s="29"/>
      <c r="X26" s="30"/>
      <c r="Y26" s="17"/>
      <c r="Z26" s="28" t="s">
        <v>15</v>
      </c>
      <c r="AA26" s="28"/>
      <c r="AB26" s="28"/>
      <c r="AC26" s="28"/>
      <c r="AD26" s="28"/>
      <c r="AE26" s="28"/>
      <c r="AF26" s="28"/>
      <c r="AG26" s="28"/>
      <c r="AH26" s="28"/>
      <c r="AI26" s="28"/>
      <c r="AJ26" s="35"/>
      <c r="AK26" s="36"/>
      <c r="AL26" s="32">
        <v>120</v>
      </c>
      <c r="AM26" s="29"/>
      <c r="AN26" s="29"/>
      <c r="AO26" s="29"/>
      <c r="AP26" s="29"/>
      <c r="AQ26" s="29"/>
      <c r="AR26" s="30"/>
      <c r="AS26" s="33" t="s">
        <v>22</v>
      </c>
      <c r="AT26" s="33"/>
      <c r="AU26" s="33"/>
      <c r="AV26" s="33"/>
      <c r="AW26" s="33"/>
      <c r="AX26" s="33"/>
      <c r="AY26" s="33"/>
      <c r="AZ26" s="34">
        <v>0</v>
      </c>
      <c r="BA26" s="35"/>
      <c r="BB26" s="35"/>
      <c r="BC26" s="35"/>
      <c r="BD26" s="35"/>
      <c r="BE26" s="36"/>
    </row>
    <row r="27" spans="2:57" x14ac:dyDescent="0.45">
      <c r="B27" s="15"/>
      <c r="C27" s="28" t="s">
        <v>19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7">
        <v>0</v>
      </c>
      <c r="O27" s="38"/>
      <c r="P27" s="38"/>
      <c r="Q27" s="39"/>
      <c r="R27" s="32">
        <f>($R$25/8)*2*N27</f>
        <v>0</v>
      </c>
      <c r="S27" s="29"/>
      <c r="T27" s="29"/>
      <c r="U27" s="29"/>
      <c r="V27" s="29"/>
      <c r="W27" s="29"/>
      <c r="X27" s="30"/>
      <c r="Y27" s="17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M27" s="29"/>
      <c r="AN27" s="29"/>
      <c r="AO27" s="29"/>
      <c r="AP27" s="29"/>
      <c r="AQ27" s="29"/>
      <c r="AR27" s="30"/>
      <c r="AS27" s="33" t="s">
        <v>23</v>
      </c>
      <c r="AT27" s="33"/>
      <c r="AU27" s="33"/>
      <c r="AV27" s="33"/>
      <c r="AW27" s="33"/>
      <c r="AX27" s="33"/>
      <c r="AY27" s="33"/>
      <c r="AZ27" s="34">
        <v>0</v>
      </c>
      <c r="BA27" s="35"/>
      <c r="BB27" s="35"/>
      <c r="BC27" s="35"/>
      <c r="BD27" s="35"/>
      <c r="BE27" s="36"/>
    </row>
    <row r="28" spans="2:57" x14ac:dyDescent="0.45">
      <c r="B28" s="15"/>
      <c r="C28" s="28" t="s">
        <v>26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7">
        <v>0</v>
      </c>
      <c r="O28" s="38"/>
      <c r="P28" s="38"/>
      <c r="Q28" s="39"/>
      <c r="R28" s="32">
        <f>($R$25/8)*3*N28</f>
        <v>0</v>
      </c>
      <c r="S28" s="29"/>
      <c r="T28" s="29"/>
      <c r="U28" s="29"/>
      <c r="V28" s="29"/>
      <c r="W28" s="29"/>
      <c r="X28" s="30"/>
      <c r="Y28" s="17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M28" s="29"/>
      <c r="AN28" s="29"/>
      <c r="AO28" s="29"/>
      <c r="AP28" s="29"/>
      <c r="AQ28" s="29"/>
      <c r="AR28" s="30"/>
      <c r="AS28" s="60"/>
      <c r="AT28" s="61"/>
      <c r="AU28" s="61"/>
      <c r="AV28" s="61"/>
      <c r="AW28" s="61"/>
      <c r="AX28" s="61"/>
      <c r="AY28" s="61"/>
      <c r="AZ28" s="34"/>
      <c r="BA28" s="34"/>
      <c r="BB28" s="34"/>
      <c r="BC28" s="34"/>
      <c r="BD28" s="34"/>
      <c r="BE28" s="59"/>
    </row>
    <row r="29" spans="2:57" x14ac:dyDescent="0.45">
      <c r="B29" s="15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7"/>
      <c r="O29" s="38"/>
      <c r="P29" s="38"/>
      <c r="Q29" s="39"/>
      <c r="R29" s="29"/>
      <c r="S29" s="29"/>
      <c r="T29" s="29"/>
      <c r="U29" s="29"/>
      <c r="V29" s="29"/>
      <c r="W29" s="29"/>
      <c r="X29" s="30"/>
      <c r="Y29" s="17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M29" s="29"/>
      <c r="AN29" s="29"/>
      <c r="AO29" s="29"/>
      <c r="AP29" s="29"/>
      <c r="AQ29" s="29"/>
      <c r="AR29" s="30"/>
      <c r="AS29" s="21" t="s">
        <v>33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3"/>
    </row>
    <row r="30" spans="2:57" x14ac:dyDescent="0.45">
      <c r="B30" s="1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7"/>
      <c r="O30" s="38"/>
      <c r="P30" s="38"/>
      <c r="Q30" s="39"/>
      <c r="R30" s="29"/>
      <c r="S30" s="29"/>
      <c r="T30" s="29"/>
      <c r="U30" s="29"/>
      <c r="V30" s="29"/>
      <c r="W30" s="29"/>
      <c r="X30" s="30"/>
      <c r="Y30" s="17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29"/>
      <c r="AN30" s="29"/>
      <c r="AO30" s="29"/>
      <c r="AP30" s="29"/>
      <c r="AQ30" s="29"/>
      <c r="AR30" s="30"/>
      <c r="AS30" s="33" t="s">
        <v>32</v>
      </c>
      <c r="AT30" s="33"/>
      <c r="AU30" s="33"/>
      <c r="AV30" s="33"/>
      <c r="AW30" s="33"/>
      <c r="AX30" s="33"/>
      <c r="AY30" s="33"/>
      <c r="AZ30" s="34">
        <v>4</v>
      </c>
      <c r="BA30" s="35"/>
      <c r="BB30" s="35"/>
      <c r="BC30" s="35"/>
      <c r="BD30" s="35"/>
      <c r="BE30" s="36"/>
    </row>
    <row r="31" spans="2:57" x14ac:dyDescent="0.4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7"/>
      <c r="O31" s="38"/>
      <c r="P31" s="38"/>
      <c r="Q31" s="39"/>
      <c r="R31" s="29"/>
      <c r="S31" s="29"/>
      <c r="T31" s="29"/>
      <c r="U31" s="29"/>
      <c r="V31" s="29"/>
      <c r="W31" s="29"/>
      <c r="X31" s="30"/>
      <c r="Y31" s="17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M31" s="29"/>
      <c r="AN31" s="29"/>
      <c r="AO31" s="29"/>
      <c r="AP31" s="29"/>
      <c r="AQ31" s="29"/>
      <c r="AR31" s="30"/>
      <c r="AS31" s="33" t="s">
        <v>22</v>
      </c>
      <c r="AT31" s="33"/>
      <c r="AU31" s="33"/>
      <c r="AV31" s="33"/>
      <c r="AW31" s="33"/>
      <c r="AX31" s="33"/>
      <c r="AY31" s="33"/>
      <c r="AZ31" s="34">
        <v>0</v>
      </c>
      <c r="BA31" s="35"/>
      <c r="BB31" s="35"/>
      <c r="BC31" s="35"/>
      <c r="BD31" s="35"/>
      <c r="BE31" s="36"/>
    </row>
    <row r="32" spans="2:57" x14ac:dyDescent="0.4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7"/>
      <c r="O32" s="38"/>
      <c r="P32" s="38"/>
      <c r="Q32" s="39"/>
      <c r="R32" s="29"/>
      <c r="S32" s="29"/>
      <c r="T32" s="29"/>
      <c r="U32" s="29"/>
      <c r="V32" s="29"/>
      <c r="W32" s="29"/>
      <c r="X32" s="30"/>
      <c r="Y32" s="17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M32" s="29"/>
      <c r="AN32" s="29"/>
      <c r="AO32" s="29"/>
      <c r="AP32" s="29"/>
      <c r="AQ32" s="29"/>
      <c r="AR32" s="30"/>
      <c r="AS32" s="33" t="s">
        <v>23</v>
      </c>
      <c r="AT32" s="33"/>
      <c r="AU32" s="33"/>
      <c r="AV32" s="33"/>
      <c r="AW32" s="33"/>
      <c r="AX32" s="33"/>
      <c r="AY32" s="33"/>
      <c r="AZ32" s="34">
        <v>0</v>
      </c>
      <c r="BA32" s="35"/>
      <c r="BB32" s="35"/>
      <c r="BC32" s="35"/>
      <c r="BD32" s="35"/>
      <c r="BE32" s="36"/>
    </row>
    <row r="33" spans="2:57" x14ac:dyDescent="0.45">
      <c r="B33" s="1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43"/>
      <c r="O33" s="44"/>
      <c r="P33" s="44"/>
      <c r="Q33" s="45"/>
      <c r="R33" s="41"/>
      <c r="S33" s="41"/>
      <c r="T33" s="41"/>
      <c r="U33" s="41"/>
      <c r="V33" s="41"/>
      <c r="W33" s="41"/>
      <c r="X33" s="42"/>
      <c r="Y33" s="18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7"/>
      <c r="AM33" s="41"/>
      <c r="AN33" s="41"/>
      <c r="AO33" s="41"/>
      <c r="AP33" s="41"/>
      <c r="AQ33" s="41"/>
      <c r="AR33" s="42"/>
      <c r="AS33" s="65"/>
      <c r="AT33" s="65"/>
      <c r="AU33" s="65"/>
      <c r="AV33" s="65"/>
      <c r="AW33" s="65"/>
      <c r="AX33" s="65"/>
      <c r="AY33" s="65"/>
      <c r="AZ33" s="62"/>
      <c r="BA33" s="63"/>
      <c r="BB33" s="63"/>
      <c r="BC33" s="63"/>
      <c r="BD33" s="63"/>
      <c r="BE33" s="64"/>
    </row>
    <row r="34" spans="2:57" x14ac:dyDescent="0.45">
      <c r="B34" s="46" t="s">
        <v>16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29">
        <f>SUM(R25:X28)</f>
        <v>30000</v>
      </c>
      <c r="S34" s="29"/>
      <c r="T34" s="29"/>
      <c r="U34" s="29"/>
      <c r="V34" s="29"/>
      <c r="W34" s="29"/>
      <c r="X34" s="30"/>
      <c r="Y34" s="17"/>
      <c r="Z34" s="40" t="s">
        <v>17</v>
      </c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32">
        <f>SUM(AL25:AR28)</f>
        <v>720</v>
      </c>
      <c r="AM34" s="29"/>
      <c r="AN34" s="29"/>
      <c r="AO34" s="29"/>
      <c r="AP34" s="29"/>
      <c r="AQ34" s="29"/>
      <c r="AR34" s="30"/>
      <c r="AS34" s="46" t="s">
        <v>20</v>
      </c>
      <c r="AT34" s="47"/>
      <c r="AU34" s="47"/>
      <c r="AV34" s="47"/>
      <c r="AW34" s="47"/>
      <c r="AX34" s="47"/>
      <c r="AY34" s="48"/>
      <c r="AZ34" s="34">
        <f>R34-AL34</f>
        <v>29280</v>
      </c>
      <c r="BA34" s="35"/>
      <c r="BB34" s="35"/>
      <c r="BC34" s="35"/>
      <c r="BD34" s="35"/>
      <c r="BE34" s="36"/>
    </row>
    <row r="35" spans="2:57" ht="3" customHeight="1" x14ac:dyDescent="0.4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3"/>
      <c r="R35" s="11"/>
      <c r="S35" s="11"/>
      <c r="T35" s="11"/>
      <c r="U35" s="11"/>
      <c r="V35" s="11"/>
      <c r="W35" s="11"/>
      <c r="X35" s="14"/>
      <c r="Y35" s="12"/>
      <c r="Z35" s="12"/>
      <c r="AA35" s="12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0"/>
      <c r="AM35" s="11"/>
      <c r="AN35" s="11"/>
      <c r="AO35" s="11"/>
      <c r="AP35" s="11"/>
      <c r="AQ35" s="11"/>
      <c r="AR35" s="13"/>
      <c r="AS35" s="10"/>
      <c r="AT35" s="11"/>
      <c r="AU35" s="11"/>
      <c r="AV35" s="11"/>
      <c r="AW35" s="11"/>
      <c r="AX35" s="11"/>
      <c r="AY35" s="13"/>
      <c r="AZ35" s="11"/>
      <c r="BA35" s="11"/>
      <c r="BB35" s="11"/>
      <c r="BC35" s="12"/>
      <c r="BD35" s="11"/>
      <c r="BE35" s="13"/>
    </row>
  </sheetData>
  <mergeCells count="169">
    <mergeCell ref="AS29:BE29"/>
    <mergeCell ref="AZ34:BE34"/>
    <mergeCell ref="B34:Q34"/>
    <mergeCell ref="R34:X34"/>
    <mergeCell ref="Z34:AK34"/>
    <mergeCell ref="AL34:AR34"/>
    <mergeCell ref="AS34:AY34"/>
    <mergeCell ref="N30:Q30"/>
    <mergeCell ref="R30:X30"/>
    <mergeCell ref="AS32:AY32"/>
    <mergeCell ref="AZ32:BE32"/>
    <mergeCell ref="N33:Q33"/>
    <mergeCell ref="R33:X33"/>
    <mergeCell ref="Z33:AK33"/>
    <mergeCell ref="AL33:AR33"/>
    <mergeCell ref="AL31:AR31"/>
    <mergeCell ref="AS31:AY31"/>
    <mergeCell ref="Z30:AK30"/>
    <mergeCell ref="AL30:AR30"/>
    <mergeCell ref="AS33:AY33"/>
    <mergeCell ref="AZ33:BE33"/>
    <mergeCell ref="N32:Q32"/>
    <mergeCell ref="C30:M30"/>
    <mergeCell ref="C31:M31"/>
    <mergeCell ref="C32:M32"/>
    <mergeCell ref="AL16:AR16"/>
    <mergeCell ref="AZ26:BE26"/>
    <mergeCell ref="N25:Q25"/>
    <mergeCell ref="R25:X25"/>
    <mergeCell ref="AL25:AR25"/>
    <mergeCell ref="N28:Q28"/>
    <mergeCell ref="R28:X28"/>
    <mergeCell ref="Z28:AK28"/>
    <mergeCell ref="AL28:AR28"/>
    <mergeCell ref="AZ27:BE27"/>
    <mergeCell ref="AS28:AY28"/>
    <mergeCell ref="AZ28:BE28"/>
    <mergeCell ref="Z27:AK27"/>
    <mergeCell ref="AL27:AR27"/>
    <mergeCell ref="Z25:AI25"/>
    <mergeCell ref="AJ25:AK25"/>
    <mergeCell ref="AS27:AY27"/>
    <mergeCell ref="R26:X26"/>
    <mergeCell ref="AL26:AR26"/>
    <mergeCell ref="AS26:AY26"/>
    <mergeCell ref="Z26:AI26"/>
    <mergeCell ref="AJ26:AK26"/>
    <mergeCell ref="AZ12:BE12"/>
    <mergeCell ref="AZ13:BE13"/>
    <mergeCell ref="AZ14:BE14"/>
    <mergeCell ref="AZ15:BE15"/>
    <mergeCell ref="AL11:AR11"/>
    <mergeCell ref="AS12:AY12"/>
    <mergeCell ref="AS13:AY13"/>
    <mergeCell ref="AS14:AY14"/>
    <mergeCell ref="AS15:AY15"/>
    <mergeCell ref="AL15:AR15"/>
    <mergeCell ref="AL13:AR13"/>
    <mergeCell ref="AL14:AR14"/>
    <mergeCell ref="AL12:AR12"/>
    <mergeCell ref="AS11:BE11"/>
    <mergeCell ref="N8:Q8"/>
    <mergeCell ref="N9:Q9"/>
    <mergeCell ref="R8:X8"/>
    <mergeCell ref="R9:X9"/>
    <mergeCell ref="R10:X10"/>
    <mergeCell ref="Z8:AK8"/>
    <mergeCell ref="AS6:BE6"/>
    <mergeCell ref="AS8:AY8"/>
    <mergeCell ref="AZ8:BE8"/>
    <mergeCell ref="AZ9:BE9"/>
    <mergeCell ref="AZ10:BE10"/>
    <mergeCell ref="AL10:AR10"/>
    <mergeCell ref="AS9:AY9"/>
    <mergeCell ref="AS10:AY10"/>
    <mergeCell ref="Z10:AK10"/>
    <mergeCell ref="N10:Q10"/>
    <mergeCell ref="AL8:AR8"/>
    <mergeCell ref="AL9:AR9"/>
    <mergeCell ref="AJ9:AK9"/>
    <mergeCell ref="Z9:AF9"/>
    <mergeCell ref="AG9:AH9"/>
    <mergeCell ref="H3:M3"/>
    <mergeCell ref="AZ7:BE7"/>
    <mergeCell ref="AS7:AY7"/>
    <mergeCell ref="B6:M6"/>
    <mergeCell ref="N6:Q6"/>
    <mergeCell ref="R6:X6"/>
    <mergeCell ref="AL6:AR6"/>
    <mergeCell ref="N7:Q7"/>
    <mergeCell ref="R7:X7"/>
    <mergeCell ref="AL7:AR7"/>
    <mergeCell ref="Z7:AI7"/>
    <mergeCell ref="AJ7:AK7"/>
    <mergeCell ref="AL29:AR29"/>
    <mergeCell ref="N13:Q13"/>
    <mergeCell ref="R13:X13"/>
    <mergeCell ref="R16:X16"/>
    <mergeCell ref="H21:M21"/>
    <mergeCell ref="B24:M24"/>
    <mergeCell ref="N24:Q24"/>
    <mergeCell ref="R24:X24"/>
    <mergeCell ref="AL24:AR24"/>
    <mergeCell ref="C14:M14"/>
    <mergeCell ref="C15:M15"/>
    <mergeCell ref="N29:Q29"/>
    <mergeCell ref="R29:X29"/>
    <mergeCell ref="C28:M28"/>
    <mergeCell ref="C29:M29"/>
    <mergeCell ref="Z29:AK29"/>
    <mergeCell ref="Z15:AK15"/>
    <mergeCell ref="AS24:BE24"/>
    <mergeCell ref="AS25:AY25"/>
    <mergeCell ref="AZ25:BE25"/>
    <mergeCell ref="N26:Q26"/>
    <mergeCell ref="N27:Q27"/>
    <mergeCell ref="R27:X27"/>
    <mergeCell ref="N14:Q14"/>
    <mergeCell ref="R14:X14"/>
    <mergeCell ref="N15:Q15"/>
    <mergeCell ref="AS16:AY16"/>
    <mergeCell ref="AZ16:BE16"/>
    <mergeCell ref="B16:Q16"/>
    <mergeCell ref="Z14:AK14"/>
    <mergeCell ref="N11:Q11"/>
    <mergeCell ref="R11:X11"/>
    <mergeCell ref="N12:Q12"/>
    <mergeCell ref="Z16:AK16"/>
    <mergeCell ref="Z12:AK12"/>
    <mergeCell ref="Z13:AK13"/>
    <mergeCell ref="C25:M25"/>
    <mergeCell ref="C26:M26"/>
    <mergeCell ref="C27:M27"/>
    <mergeCell ref="R15:X15"/>
    <mergeCell ref="R12:X12"/>
    <mergeCell ref="Z11:AK11"/>
    <mergeCell ref="R32:X32"/>
    <mergeCell ref="Z32:AK32"/>
    <mergeCell ref="AL32:AR32"/>
    <mergeCell ref="AS30:AY30"/>
    <mergeCell ref="AZ30:BE30"/>
    <mergeCell ref="N31:Q31"/>
    <mergeCell ref="R31:X31"/>
    <mergeCell ref="Z31:AK31"/>
    <mergeCell ref="AZ31:BE31"/>
    <mergeCell ref="C33:M33"/>
    <mergeCell ref="Y24:AK24"/>
    <mergeCell ref="Y6:AK6"/>
    <mergeCell ref="AR1:BE2"/>
    <mergeCell ref="B1:AQ2"/>
    <mergeCell ref="B19:AQ20"/>
    <mergeCell ref="AR19:BE20"/>
    <mergeCell ref="AS4:BE4"/>
    <mergeCell ref="AS3:BE3"/>
    <mergeCell ref="V4:AL4"/>
    <mergeCell ref="N4:U4"/>
    <mergeCell ref="H4:M4"/>
    <mergeCell ref="AS21:BE21"/>
    <mergeCell ref="H22:M22"/>
    <mergeCell ref="N22:U22"/>
    <mergeCell ref="V22:AL22"/>
    <mergeCell ref="AS22:BE22"/>
    <mergeCell ref="C7:M7"/>
    <mergeCell ref="C8:M8"/>
    <mergeCell ref="C9:M9"/>
    <mergeCell ref="C10:M10"/>
    <mergeCell ref="C11:M11"/>
    <mergeCell ref="C12:M12"/>
    <mergeCell ref="C13:M13"/>
  </mergeCells>
  <pageMargins left="0.39" right="0.42" top="0.17" bottom="0.17" header="0.17" footer="0.17"/>
  <pageSetup paperSize="12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workbookViewId="0">
      <selection activeCell="F22" sqref="F22"/>
    </sheetView>
  </sheetViews>
  <sheetFormatPr defaultRowHeight="14.25" x14ac:dyDescent="0.2"/>
  <cols>
    <col min="1" max="1" width="21" customWidth="1"/>
    <col min="2" max="2" width="5.5" customWidth="1"/>
    <col min="3" max="3" width="8.375" customWidth="1"/>
    <col min="4" max="4" width="11.875" style="72" customWidth="1"/>
    <col min="5" max="5" width="12" style="72" customWidth="1"/>
    <col min="6" max="6" width="14.5" customWidth="1"/>
    <col min="8" max="8" width="13.125" bestFit="1" customWidth="1"/>
    <col min="9" max="9" width="15.125" bestFit="1" customWidth="1"/>
    <col min="10" max="10" width="13.125" style="69" hidden="1" customWidth="1"/>
    <col min="11" max="11" width="5.25" customWidth="1"/>
    <col min="12" max="12" width="13.125" style="70" hidden="1" customWidth="1"/>
    <col min="13" max="13" width="13.375" style="71" hidden="1" customWidth="1"/>
    <col min="14" max="14" width="13.375" style="72" hidden="1" customWidth="1"/>
    <col min="15" max="15" width="13.375" style="72" customWidth="1"/>
    <col min="16" max="16" width="9.625" hidden="1" customWidth="1"/>
  </cols>
  <sheetData>
    <row r="1" spans="1:16" x14ac:dyDescent="0.2">
      <c r="A1" s="68" t="s">
        <v>35</v>
      </c>
      <c r="B1" s="68"/>
      <c r="C1" s="68"/>
      <c r="D1" s="68"/>
      <c r="E1" s="68"/>
      <c r="F1" s="68"/>
      <c r="P1" s="73" t="s">
        <v>36</v>
      </c>
    </row>
    <row r="2" spans="1:16" x14ac:dyDescent="0.2">
      <c r="A2" t="s">
        <v>37</v>
      </c>
      <c r="F2" s="72">
        <v>28000</v>
      </c>
      <c r="H2" s="68" t="s">
        <v>38</v>
      </c>
      <c r="I2" s="68"/>
      <c r="J2" s="68"/>
      <c r="K2" s="68"/>
      <c r="L2" s="74"/>
      <c r="P2" s="75"/>
    </row>
    <row r="3" spans="1:16" x14ac:dyDescent="0.2">
      <c r="A3" t="s">
        <v>39</v>
      </c>
      <c r="F3" s="72">
        <v>12</v>
      </c>
      <c r="H3" s="76" t="s">
        <v>40</v>
      </c>
      <c r="I3" s="76" t="s">
        <v>41</v>
      </c>
      <c r="J3" s="77" t="s">
        <v>42</v>
      </c>
      <c r="K3" s="76"/>
      <c r="L3" s="74"/>
      <c r="P3" s="78">
        <v>12</v>
      </c>
    </row>
    <row r="4" spans="1:16" x14ac:dyDescent="0.2">
      <c r="A4" s="79" t="s">
        <v>43</v>
      </c>
      <c r="B4" s="79"/>
      <c r="C4" s="79"/>
      <c r="D4" s="80"/>
      <c r="F4" s="71">
        <f>F2*F3</f>
        <v>336000</v>
      </c>
      <c r="H4" s="81">
        <v>0</v>
      </c>
      <c r="I4" s="81">
        <v>150000</v>
      </c>
      <c r="J4" s="69">
        <f>I4-H4</f>
        <v>150000</v>
      </c>
      <c r="K4" s="82">
        <v>0</v>
      </c>
      <c r="L4" s="83"/>
      <c r="M4" s="71">
        <f>IF(F10&gt;J4,J4,F10)</f>
        <v>146000</v>
      </c>
      <c r="N4" s="72">
        <f t="shared" ref="N4:N10" si="0">M4*K4</f>
        <v>0</v>
      </c>
      <c r="P4" s="78">
        <v>24</v>
      </c>
    </row>
    <row r="5" spans="1:16" x14ac:dyDescent="0.2">
      <c r="A5" s="79" t="s">
        <v>44</v>
      </c>
      <c r="B5" s="84">
        <v>0.5</v>
      </c>
      <c r="C5" s="79" t="s">
        <v>45</v>
      </c>
      <c r="D5" s="72">
        <v>100000</v>
      </c>
      <c r="E5" s="71">
        <f>IF((F4*B5)&gt;D5,D5,(F4*B5))</f>
        <v>100000</v>
      </c>
      <c r="H5" s="81">
        <v>150001</v>
      </c>
      <c r="I5" s="81">
        <v>300000</v>
      </c>
      <c r="J5" s="69">
        <f>I5-J4</f>
        <v>150000</v>
      </c>
      <c r="K5" s="82">
        <v>0.05</v>
      </c>
      <c r="L5" s="85">
        <f>F10-M4</f>
        <v>0</v>
      </c>
      <c r="M5" s="71">
        <f t="shared" ref="M5:M10" si="1">IF(L5&gt;J5,J5,L5)</f>
        <v>0</v>
      </c>
      <c r="N5" s="72">
        <f t="shared" si="0"/>
        <v>0</v>
      </c>
      <c r="P5" s="78">
        <v>52</v>
      </c>
    </row>
    <row r="6" spans="1:16" x14ac:dyDescent="0.2">
      <c r="A6" t="s">
        <v>46</v>
      </c>
      <c r="D6" s="72">
        <v>60000</v>
      </c>
      <c r="E6" s="71">
        <f>D6</f>
        <v>60000</v>
      </c>
      <c r="H6" s="81">
        <v>300001</v>
      </c>
      <c r="I6" s="81">
        <v>500000</v>
      </c>
      <c r="J6" s="69">
        <f>I6-I5</f>
        <v>200000</v>
      </c>
      <c r="K6" s="82">
        <v>0.1</v>
      </c>
      <c r="L6" s="85">
        <f>F10-SUM(M4:M5)</f>
        <v>0</v>
      </c>
      <c r="M6" s="71">
        <f t="shared" si="1"/>
        <v>0</v>
      </c>
      <c r="N6" s="72">
        <f t="shared" si="0"/>
        <v>0</v>
      </c>
    </row>
    <row r="7" spans="1:16" x14ac:dyDescent="0.2">
      <c r="A7" t="s">
        <v>47</v>
      </c>
      <c r="B7">
        <v>0</v>
      </c>
      <c r="D7" s="72">
        <v>60000</v>
      </c>
      <c r="E7" s="71">
        <f>D7*B7</f>
        <v>0</v>
      </c>
      <c r="H7" s="81">
        <v>500001</v>
      </c>
      <c r="I7" s="81">
        <v>750000</v>
      </c>
      <c r="J7" s="69">
        <f t="shared" ref="J7:J10" si="2">I7-I6</f>
        <v>250000</v>
      </c>
      <c r="K7" s="82">
        <v>0.15</v>
      </c>
      <c r="L7" s="85">
        <f>F10-SUM(M4:M6)</f>
        <v>0</v>
      </c>
      <c r="M7" s="71">
        <f t="shared" si="1"/>
        <v>0</v>
      </c>
      <c r="N7" s="72">
        <f t="shared" si="0"/>
        <v>0</v>
      </c>
    </row>
    <row r="8" spans="1:16" x14ac:dyDescent="0.2">
      <c r="A8" t="s">
        <v>48</v>
      </c>
      <c r="B8">
        <v>1</v>
      </c>
      <c r="D8" s="72">
        <v>30000</v>
      </c>
      <c r="E8" s="71">
        <f>D8*B8</f>
        <v>30000</v>
      </c>
      <c r="H8" s="81">
        <v>750001</v>
      </c>
      <c r="I8" s="81">
        <v>1000000</v>
      </c>
      <c r="J8" s="69">
        <f t="shared" si="2"/>
        <v>250000</v>
      </c>
      <c r="K8" s="82">
        <v>0.2</v>
      </c>
      <c r="L8" s="85">
        <f>F10-SUM(M4:M7)</f>
        <v>0</v>
      </c>
      <c r="M8" s="71">
        <f t="shared" si="1"/>
        <v>0</v>
      </c>
      <c r="N8" s="72">
        <f t="shared" si="0"/>
        <v>0</v>
      </c>
    </row>
    <row r="9" spans="1:16" x14ac:dyDescent="0.2">
      <c r="A9" s="86" t="s">
        <v>49</v>
      </c>
      <c r="B9" s="86"/>
      <c r="C9" s="86"/>
      <c r="D9" s="86"/>
      <c r="E9" s="86"/>
      <c r="F9" s="71">
        <f>SUM(E5:E8)</f>
        <v>190000</v>
      </c>
      <c r="H9" s="81">
        <v>1000001</v>
      </c>
      <c r="I9" s="81">
        <v>2000000</v>
      </c>
      <c r="J9" s="69">
        <f t="shared" si="2"/>
        <v>1000000</v>
      </c>
      <c r="K9" s="82">
        <v>0.25</v>
      </c>
      <c r="L9" s="85">
        <f>F10-SUM(M4:M8)</f>
        <v>0</v>
      </c>
      <c r="M9" s="71">
        <f t="shared" si="1"/>
        <v>0</v>
      </c>
      <c r="N9" s="72">
        <f t="shared" si="0"/>
        <v>0</v>
      </c>
    </row>
    <row r="10" spans="1:16" x14ac:dyDescent="0.2">
      <c r="A10" s="86" t="s">
        <v>50</v>
      </c>
      <c r="B10" s="86"/>
      <c r="C10" s="86"/>
      <c r="D10" s="86"/>
      <c r="E10" s="86"/>
      <c r="F10" s="85">
        <f>IF((F4-F9)&gt;0,(F4-F9),0)</f>
        <v>146000</v>
      </c>
      <c r="H10" s="81">
        <v>2000001</v>
      </c>
      <c r="I10" s="81">
        <v>5000000</v>
      </c>
      <c r="J10" s="69">
        <f t="shared" si="2"/>
        <v>3000000</v>
      </c>
      <c r="K10" s="82">
        <v>0.3</v>
      </c>
      <c r="L10" s="85">
        <f>F10-SUM(M4:M9)</f>
        <v>0</v>
      </c>
      <c r="M10" s="71">
        <f t="shared" si="1"/>
        <v>0</v>
      </c>
      <c r="N10" s="72">
        <f t="shared" si="0"/>
        <v>0</v>
      </c>
    </row>
    <row r="11" spans="1:16" x14ac:dyDescent="0.2">
      <c r="D11" s="87" t="s">
        <v>51</v>
      </c>
      <c r="E11" s="87"/>
      <c r="F11" s="85">
        <f>SUM(N4:N11)</f>
        <v>0</v>
      </c>
      <c r="H11" s="81">
        <v>5000001</v>
      </c>
      <c r="I11" s="81">
        <v>999999999</v>
      </c>
      <c r="K11" s="82">
        <v>0.35</v>
      </c>
      <c r="L11" s="83"/>
    </row>
    <row r="12" spans="1:16" ht="18" x14ac:dyDescent="0.25">
      <c r="C12" s="88" t="s">
        <v>52</v>
      </c>
      <c r="D12" s="88"/>
      <c r="E12" s="88"/>
      <c r="F12" s="89">
        <f>F11/F3</f>
        <v>0</v>
      </c>
      <c r="M12" s="71">
        <f>SUM(M4:M11)</f>
        <v>146000</v>
      </c>
    </row>
  </sheetData>
  <mergeCells count="7">
    <mergeCell ref="C12:E12"/>
    <mergeCell ref="A1:F1"/>
    <mergeCell ref="P1:P2"/>
    <mergeCell ref="H2:K2"/>
    <mergeCell ref="A9:E9"/>
    <mergeCell ref="A10:E10"/>
    <mergeCell ref="D11:E11"/>
  </mergeCells>
  <dataValidations count="1">
    <dataValidation type="list" operator="equal" allowBlank="1" showInputMessage="1" showErrorMessage="1" sqref="F3">
      <formula1>$P$3:$P$5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ตั้งค่าหน้ากระดาษ</vt:lpstr>
      <vt:lpstr>สำหรับกระดาษไม่มีตาราง</vt:lpstr>
      <vt:lpstr>คำนวณภาษีเงินเดือนเบื้งต้น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aoon</dc:creator>
  <cp:lastModifiedBy>Acer</cp:lastModifiedBy>
  <cp:lastPrinted>2017-04-24T05:14:27Z</cp:lastPrinted>
  <dcterms:created xsi:type="dcterms:W3CDTF">2013-04-05T10:08:55Z</dcterms:created>
  <dcterms:modified xsi:type="dcterms:W3CDTF">2017-06-14T09:38:26Z</dcterms:modified>
</cp:coreProperties>
</file>