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Line Sticjker\Excel\"/>
    </mc:Choice>
  </mc:AlternateContent>
  <bookViews>
    <workbookView xWindow="0" yWindow="0" windowWidth="20496" windowHeight="7908" activeTab="1"/>
  </bookViews>
  <sheets>
    <sheet name="ตั้งค่าหน้ากระดาษ" sheetId="2" r:id="rId1"/>
    <sheet name="สำหรับกระดาษมีเส้นตาราง" sheetId="1" r:id="rId2"/>
    <sheet name="คำนวณภาษีเงินเดือนเบื้องต้น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1" l="1"/>
  <c r="AD18" i="1"/>
  <c r="AD16" i="1"/>
  <c r="AD14" i="1"/>
  <c r="AO12" i="1" s="1"/>
  <c r="BG14" i="1" l="1"/>
  <c r="BG28" i="1" s="1"/>
  <c r="AD28" i="1"/>
  <c r="BU28" i="1" l="1"/>
  <c r="J10" i="3"/>
  <c r="J9" i="3"/>
  <c r="J8" i="3"/>
  <c r="E8" i="3"/>
  <c r="J7" i="3"/>
  <c r="E7" i="3"/>
  <c r="J6" i="3"/>
  <c r="E6" i="3"/>
  <c r="J4" i="3"/>
  <c r="J5" i="3" s="1"/>
  <c r="F4" i="3"/>
  <c r="E5" i="3" s="1"/>
  <c r="F9" i="3" s="1"/>
  <c r="F10" i="3" s="1"/>
  <c r="M4" i="3" l="1"/>
  <c r="N4" i="3" l="1"/>
  <c r="L5" i="3"/>
  <c r="M5" i="3" s="1"/>
  <c r="N5" i="3" l="1"/>
  <c r="L6" i="3"/>
  <c r="M6" i="3" s="1"/>
  <c r="N6" i="3" s="1"/>
  <c r="L7" i="3" l="1"/>
  <c r="M7" i="3" s="1"/>
  <c r="N7" i="3" s="1"/>
  <c r="L8" i="3" l="1"/>
  <c r="M8" i="3" s="1"/>
  <c r="N8" i="3" s="1"/>
  <c r="L9" i="3" l="1"/>
  <c r="M9" i="3" s="1"/>
  <c r="N9" i="3" s="1"/>
  <c r="L10" i="3" l="1"/>
  <c r="M10" i="3" s="1"/>
  <c r="N10" i="3" s="1"/>
  <c r="F11" i="3" s="1"/>
  <c r="F12" i="3" s="1"/>
  <c r="M12" i="3"/>
</calcChain>
</file>

<file path=xl/comments1.xml><?xml version="1.0" encoding="utf-8"?>
<comments xmlns="http://schemas.openxmlformats.org/spreadsheetml/2006/main">
  <authors>
    <author>Acer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ถ้าไม่มีให้ใส่ 0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ถ้าไม่มีให้ใส่ 0</t>
        </r>
      </text>
    </comment>
  </commentList>
</comments>
</file>

<file path=xl/sharedStrings.xml><?xml version="1.0" encoding="utf-8"?>
<sst xmlns="http://schemas.openxmlformats.org/spreadsheetml/2006/main" count="41" uniqueCount="39">
  <si>
    <t>ภาษีหัก ณ ที่จ่าย</t>
  </si>
  <si>
    <t>เงินเดือน</t>
  </si>
  <si>
    <t>ใบจ่ายเงินเดือน/ค่าจ้าง</t>
  </si>
  <si>
    <t>คำนวณภาษีเงินได้ (เงินเดือน) หัก ณ ที่จ่าย เบื้องต้น</t>
  </si>
  <si>
    <t>ช่องสีนี้มีสูตร
ห้ามแก้ไข</t>
  </si>
  <si>
    <t>เงินได้คำนวณภาษี (เงินเดือน+ค่าแรง+ล่วงเวลา)</t>
  </si>
  <si>
    <t>อัตราภาษีปี 2560</t>
  </si>
  <si>
    <t>จำนวนงวดการจ่ายต่อปี</t>
  </si>
  <si>
    <t>ตั้งแต่</t>
  </si>
  <si>
    <t>ถึง</t>
  </si>
  <si>
    <t>ขั้นรายได้</t>
  </si>
  <si>
    <t>เงินได้คำนวณภาษี/ปี</t>
  </si>
  <si>
    <t>หัก ค่าใช้จ่าย</t>
  </si>
  <si>
    <t>แต่ไม่เกิน</t>
  </si>
  <si>
    <t>หัก ลดหย่อนส่วนตัว</t>
  </si>
  <si>
    <t>หัก ลดหย่อนคู่สมรส</t>
  </si>
  <si>
    <t>หัก บุตรตามกฎหมาย</t>
  </si>
  <si>
    <t>รวม รายการหัก</t>
  </si>
  <si>
    <t>เงินได้สุทธิที่ต้องเสียภาษี</t>
  </si>
  <si>
    <t>ภาษีที่ต้องเสีย/ปี</t>
  </si>
  <si>
    <t>ภาษีที่ต้องถูกหัก/เดือน</t>
  </si>
  <si>
    <t>พ.ย.66</t>
  </si>
  <si>
    <t>SP1801</t>
  </si>
  <si>
    <t>วัน</t>
  </si>
  <si>
    <t>OT1.5</t>
  </si>
  <si>
    <t>OT 2</t>
  </si>
  <si>
    <t>OT 3</t>
  </si>
  <si>
    <t>เบี้ยขยัน</t>
  </si>
  <si>
    <t>ค่าโทรศัพท์</t>
  </si>
  <si>
    <t>ค่าน้ำมัน</t>
  </si>
  <si>
    <t>ชม.</t>
  </si>
  <si>
    <t>ค่าจ้างรายวัน</t>
  </si>
  <si>
    <t>ประกันสังคม</t>
  </si>
  <si>
    <t>เงินกู้ยืม</t>
  </si>
  <si>
    <t>เงินกู้ยืมคงเหลือ</t>
  </si>
  <si>
    <t>บริษัท ตัวอย่าง จำกัด</t>
  </si>
  <si>
    <t>123/456 ถ.สุขุมวิท ต.ท่าประดู่ อ.เมือง จ.ระยอง 21000</t>
  </si>
  <si>
    <t>นายสมชาย แสนขยัน</t>
  </si>
  <si>
    <t>General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</si>
</sst>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1070000]d/mm/yyyy;@"/>
    <numFmt numFmtId="165" formatCode="_-* #,##0_-;\-* #,##0_-;_-* &quot;-&quot;??_-;_-@_-"/>
    <numFmt numFmtId="166" formatCode="_-[$฿-41E]* #,##0.00_-;\-[$฿-41E]* #,##0.00_-;_-[$฿-41E]* &quot;-&quot;??_-;_-@_-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Cordia New"/>
      <family val="2"/>
    </font>
    <font>
      <b/>
      <sz val="14"/>
      <color theme="1"/>
      <name val="Cordia New"/>
      <family val="2"/>
    </font>
    <font>
      <sz val="11"/>
      <color theme="1"/>
      <name val="Cordia New"/>
      <family val="2"/>
    </font>
    <font>
      <b/>
      <sz val="9"/>
      <color indexed="81"/>
      <name val="Tahoma"/>
      <family val="2"/>
    </font>
    <font>
      <b/>
      <sz val="18"/>
      <color theme="1"/>
      <name val="Cordia New"/>
      <family val="2"/>
    </font>
    <font>
      <sz val="11"/>
      <color theme="9"/>
      <name val="Calibri"/>
      <family val="2"/>
      <charset val="22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3"/>
      <color theme="1"/>
      <name val="Cordia New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sz val="14"/>
      <color theme="1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43" fontId="2" fillId="0" borderId="0" xfId="1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165" fontId="0" fillId="2" borderId="0" xfId="1" applyNumberFormat="1" applyFont="1" applyFill="1"/>
    <xf numFmtId="0" fontId="0" fillId="2" borderId="0" xfId="0" applyFill="1"/>
    <xf numFmtId="43" fontId="0" fillId="2" borderId="0" xfId="1" applyFont="1" applyFill="1"/>
    <xf numFmtId="43" fontId="0" fillId="0" borderId="0" xfId="1" applyFont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0" fontId="7" fillId="2" borderId="0" xfId="0" applyFont="1" applyFill="1"/>
    <xf numFmtId="0" fontId="0" fillId="0" borderId="0" xfId="0" applyFill="1"/>
    <xf numFmtId="43" fontId="0" fillId="0" borderId="0" xfId="1" applyFont="1" applyFill="1"/>
    <xf numFmtId="165" fontId="0" fillId="0" borderId="0" xfId="1" applyNumberFormat="1" applyFont="1"/>
    <xf numFmtId="9" fontId="0" fillId="0" borderId="0" xfId="0" applyNumberFormat="1"/>
    <xf numFmtId="9" fontId="0" fillId="2" borderId="0" xfId="0" applyNumberFormat="1" applyFill="1"/>
    <xf numFmtId="9" fontId="0" fillId="0" borderId="0" xfId="0" applyNumberFormat="1" applyAlignment="1">
      <alignment horizontal="center"/>
    </xf>
    <xf numFmtId="43" fontId="0" fillId="2" borderId="0" xfId="0" applyNumberFormat="1" applyFill="1"/>
    <xf numFmtId="43" fontId="8" fillId="3" borderId="1" xfId="1" applyFont="1" applyFill="1" applyBorder="1"/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43" fontId="3" fillId="0" borderId="0" xfId="1" applyFont="1" applyAlignment="1">
      <alignment vertical="center"/>
    </xf>
    <xf numFmtId="43" fontId="6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43" fontId="8" fillId="3" borderId="0" xfId="1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43" fontId="6" fillId="0" borderId="0" xfId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43" fontId="16" fillId="0" borderId="0" xfId="1" applyFont="1" applyAlignment="1">
      <alignment horizontal="center" vertical="center"/>
    </xf>
    <xf numFmtId="0" fontId="17" fillId="0" borderId="0" xfId="0" applyFont="1"/>
    <xf numFmtId="43" fontId="18" fillId="0" borderId="0" xfId="1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43" fontId="18" fillId="0" borderId="0" xfId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 vertical="center"/>
    </xf>
    <xf numFmtId="43" fontId="21" fillId="0" borderId="0" xfId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Font="1"/>
    <xf numFmtId="16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9" fontId="20" fillId="0" borderId="0" xfId="0" applyNumberFormat="1" applyFont="1" applyAlignment="1">
      <alignment horizontal="center" vertical="center"/>
    </xf>
    <xf numFmtId="43" fontId="20" fillId="0" borderId="0" xfId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bDgMDwFfmmE" TargetMode="External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135187</xdr:colOff>
      <xdr:row>39</xdr:row>
      <xdr:rowOff>124827</xdr:rowOff>
    </xdr:to>
    <xdr:pic>
      <xdr:nvPicPr>
        <xdr:cNvPr id="7" name="Picture 6" descr="สลิปมีตาราง.xlsx - Excel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65387" cy="71828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4</xdr:col>
      <xdr:colOff>625006</xdr:colOff>
      <xdr:row>9</xdr:row>
      <xdr:rowOff>1453</xdr:rowOff>
    </xdr:from>
    <xdr:to>
      <xdr:col>6</xdr:col>
      <xdr:colOff>344312</xdr:colOff>
      <xdr:row>13</xdr:row>
      <xdr:rowOff>88129</xdr:rowOff>
    </xdr:to>
    <xdr:sp macro="" textlink="">
      <xdr:nvSpPr>
        <xdr:cNvPr id="8" name="Oval Callout 7"/>
        <xdr:cNvSpPr/>
      </xdr:nvSpPr>
      <xdr:spPr>
        <a:xfrm>
          <a:off x="3368206" y="1630228"/>
          <a:ext cx="1090906" cy="810576"/>
        </a:xfrm>
        <a:prstGeom prst="wedgeEllipseCallout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1.</a:t>
          </a:r>
          <a:r>
            <a:rPr lang="th-TH" sz="1100"/>
            <a:t>เลือก</a:t>
          </a:r>
          <a:r>
            <a:rPr lang="th-TH" sz="1100" baseline="0"/>
            <a:t> </a:t>
          </a:r>
          <a:r>
            <a:rPr lang="en-US" sz="1100" baseline="0"/>
            <a:t>Printer</a:t>
          </a:r>
          <a:endParaRPr lang="th-TH" sz="1100"/>
        </a:p>
      </xdr:txBody>
    </xdr:sp>
    <xdr:clientData/>
  </xdr:twoCellAnchor>
  <xdr:twoCellAnchor>
    <xdr:from>
      <xdr:col>4</xdr:col>
      <xdr:colOff>85546</xdr:colOff>
      <xdr:row>19</xdr:row>
      <xdr:rowOff>57150</xdr:rowOff>
    </xdr:from>
    <xdr:to>
      <xdr:col>7</xdr:col>
      <xdr:colOff>76200</xdr:colOff>
      <xdr:row>27</xdr:row>
      <xdr:rowOff>95250</xdr:rowOff>
    </xdr:to>
    <xdr:sp macro="" textlink="">
      <xdr:nvSpPr>
        <xdr:cNvPr id="9" name="Oval Callout 8"/>
        <xdr:cNvSpPr/>
      </xdr:nvSpPr>
      <xdr:spPr>
        <a:xfrm>
          <a:off x="2828746" y="3495675"/>
          <a:ext cx="2048054" cy="1485900"/>
        </a:xfrm>
        <a:prstGeom prst="wedgeEllipseCallout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2.</a:t>
          </a:r>
          <a:r>
            <a:rPr lang="th-TH" sz="1100"/>
            <a:t>กำหนดค่าหน้ากระดาษถ้าไม่มีกระดาษขนาด</a:t>
          </a:r>
          <a:r>
            <a:rPr lang="th-TH" sz="1100" baseline="0"/>
            <a:t> </a:t>
          </a:r>
          <a:r>
            <a:rPr lang="en-US" sz="1100" baseline="0"/>
            <a:t>9x5.5 </a:t>
          </a:r>
          <a:r>
            <a:rPr lang="th-TH" sz="1100" baseline="0"/>
            <a:t>นิ้ว ให้เพิ่มขนาดกระดาษ </a:t>
          </a:r>
          <a:endParaRPr lang="th-TH" sz="1100" u="sng"/>
        </a:p>
      </xdr:txBody>
    </xdr:sp>
    <xdr:clientData/>
  </xdr:twoCellAnchor>
  <xdr:twoCellAnchor>
    <xdr:from>
      <xdr:col>6</xdr:col>
      <xdr:colOff>247650</xdr:colOff>
      <xdr:row>33</xdr:row>
      <xdr:rowOff>95250</xdr:rowOff>
    </xdr:from>
    <xdr:to>
      <xdr:col>10</xdr:col>
      <xdr:colOff>209550</xdr:colOff>
      <xdr:row>37</xdr:row>
      <xdr:rowOff>9525</xdr:rowOff>
    </xdr:to>
    <xdr:sp macro="" textlink="">
      <xdr:nvSpPr>
        <xdr:cNvPr id="10" name="Rectangle 9">
          <a:hlinkClick xmlns:r="http://schemas.openxmlformats.org/officeDocument/2006/relationships" r:id="rId2"/>
        </xdr:cNvPr>
        <xdr:cNvSpPr/>
      </xdr:nvSpPr>
      <xdr:spPr>
        <a:xfrm>
          <a:off x="4362450" y="6067425"/>
          <a:ext cx="2705100" cy="6381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วิธีเพิ่มขนาดกระดาษ </a:t>
          </a:r>
          <a:r>
            <a:rPr lang="th-TH" sz="16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คลิกที่นี่</a:t>
          </a:r>
          <a:endParaRPr lang="th-TH" sz="16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M44" sqref="M44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7"/>
  <sheetViews>
    <sheetView tabSelected="1" workbookViewId="0">
      <selection activeCell="DO16" sqref="DO16"/>
    </sheetView>
  </sheetViews>
  <sheetFormatPr defaultColWidth="1.21875" defaultRowHeight="9" customHeight="1"/>
  <cols>
    <col min="41" max="41" width="1.109375" customWidth="1"/>
    <col min="53" max="53" width="0.77734375" customWidth="1"/>
    <col min="57" max="59" width="0.88671875" customWidth="1"/>
    <col min="70" max="72" width="0.77734375" customWidth="1"/>
  </cols>
  <sheetData>
    <row r="1" spans="1:85" ht="9" customHeight="1">
      <c r="BA1" s="29"/>
      <c r="BB1" s="29"/>
      <c r="BC1" s="29"/>
    </row>
    <row r="2" spans="1:85" ht="9" customHeight="1">
      <c r="B2" s="37" t="s">
        <v>35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29"/>
      <c r="BC2" s="29"/>
      <c r="BI2" s="39" t="s">
        <v>2</v>
      </c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</row>
    <row r="3" spans="1:85" ht="9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29"/>
      <c r="BC3" s="2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</row>
    <row r="4" spans="1:85" ht="9" customHeight="1">
      <c r="B4" s="38" t="s">
        <v>36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</row>
    <row r="5" spans="1:85" ht="9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J5" s="5"/>
    </row>
    <row r="6" spans="1:85" ht="9" customHeight="1">
      <c r="BS6" s="64" t="s">
        <v>38</v>
      </c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</row>
    <row r="7" spans="1:85" s="23" customFormat="1" ht="9" customHeight="1">
      <c r="D7" s="40" t="s">
        <v>22</v>
      </c>
      <c r="E7" s="40"/>
      <c r="F7" s="40"/>
      <c r="G7" s="40"/>
      <c r="H7" s="40"/>
      <c r="I7" s="40"/>
      <c r="J7" s="40"/>
      <c r="K7" s="40"/>
      <c r="L7" s="40"/>
      <c r="AB7" s="24"/>
      <c r="AC7" s="38" t="s">
        <v>37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</row>
    <row r="8" spans="1:85" s="23" customFormat="1" ht="9" customHeight="1">
      <c r="D8" s="40"/>
      <c r="E8" s="40"/>
      <c r="F8" s="40"/>
      <c r="G8" s="40"/>
      <c r="H8" s="40"/>
      <c r="I8" s="40"/>
      <c r="J8" s="40"/>
      <c r="K8" s="40"/>
      <c r="L8" s="40"/>
      <c r="AB8" s="24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</row>
    <row r="9" spans="1:85" ht="9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</row>
    <row r="10" spans="1:85" ht="9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</row>
    <row r="11" spans="1:85" ht="19.8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</row>
    <row r="12" spans="1:85" s="57" customFormat="1" ht="9" customHeight="1">
      <c r="A12" s="51"/>
      <c r="B12" s="52" t="s">
        <v>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  <c r="V12" s="53"/>
      <c r="W12" s="53"/>
      <c r="X12" s="53"/>
      <c r="Y12" s="53"/>
      <c r="Z12" s="53"/>
      <c r="AA12" s="53"/>
      <c r="AB12" s="53"/>
      <c r="AC12" s="53"/>
      <c r="AD12" s="54">
        <v>48000</v>
      </c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5">
        <f>AD12+AD14</f>
        <v>68800</v>
      </c>
      <c r="AP12" s="52" t="s">
        <v>0</v>
      </c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3"/>
      <c r="BD12" s="53"/>
      <c r="BE12" s="53"/>
      <c r="BF12" s="53"/>
      <c r="BG12" s="54">
        <v>1591.67</v>
      </c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6" t="s">
        <v>21</v>
      </c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</row>
    <row r="13" spans="1:85" s="57" customFormat="1" ht="9" customHeight="1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3"/>
      <c r="V13" s="53"/>
      <c r="W13" s="53"/>
      <c r="X13" s="53"/>
      <c r="Y13" s="53"/>
      <c r="Z13" s="53"/>
      <c r="AA13" s="53"/>
      <c r="AB13" s="53"/>
      <c r="AC13" s="53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5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3"/>
      <c r="BD13" s="53"/>
      <c r="BE13" s="53"/>
      <c r="BF13" s="53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</row>
    <row r="14" spans="1:85" s="58" customFormat="1" ht="9" customHeight="1">
      <c r="B14" s="52" t="s">
        <v>31</v>
      </c>
      <c r="C14" s="52"/>
      <c r="D14" s="52"/>
      <c r="E14" s="52"/>
      <c r="F14" s="52"/>
      <c r="G14" s="52"/>
      <c r="H14" s="52"/>
      <c r="I14" s="52"/>
      <c r="J14" s="52"/>
      <c r="K14" s="52"/>
      <c r="L14" s="59">
        <v>800</v>
      </c>
      <c r="M14" s="59"/>
      <c r="N14" s="59"/>
      <c r="O14" s="59"/>
      <c r="P14" s="59"/>
      <c r="Q14" s="59"/>
      <c r="R14" s="59"/>
      <c r="S14" s="59"/>
      <c r="T14" s="59"/>
      <c r="U14" s="53">
        <v>26</v>
      </c>
      <c r="V14" s="53"/>
      <c r="W14" s="53"/>
      <c r="X14" s="53"/>
      <c r="Y14" s="53"/>
      <c r="Z14" s="53"/>
      <c r="AA14" s="53" t="s">
        <v>23</v>
      </c>
      <c r="AB14" s="53"/>
      <c r="AC14" s="53"/>
      <c r="AD14" s="54">
        <f>+U14*L14</f>
        <v>20800</v>
      </c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60"/>
      <c r="AP14" s="52" t="s">
        <v>32</v>
      </c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61">
        <v>0.05</v>
      </c>
      <c r="BD14" s="61"/>
      <c r="BE14" s="61"/>
      <c r="BF14" s="61"/>
      <c r="BG14" s="54">
        <f>ROUND(MIN(15000,MAX(1650,AO12))*BC14,0)</f>
        <v>750</v>
      </c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</row>
    <row r="15" spans="1:85" s="58" customFormat="1" ht="9" customHeight="1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9"/>
      <c r="M15" s="59"/>
      <c r="N15" s="59"/>
      <c r="O15" s="59"/>
      <c r="P15" s="59"/>
      <c r="Q15" s="59"/>
      <c r="R15" s="59"/>
      <c r="S15" s="59"/>
      <c r="T15" s="59"/>
      <c r="U15" s="53"/>
      <c r="V15" s="53"/>
      <c r="W15" s="53"/>
      <c r="X15" s="53"/>
      <c r="Y15" s="53"/>
      <c r="Z15" s="53"/>
      <c r="AA15" s="53"/>
      <c r="AB15" s="53"/>
      <c r="AC15" s="53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60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61"/>
      <c r="BD15" s="61"/>
      <c r="BE15" s="61"/>
      <c r="BF15" s="61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</row>
    <row r="16" spans="1:85" s="58" customFormat="1" ht="9" customHeight="1">
      <c r="B16" s="52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>
        <v>1</v>
      </c>
      <c r="V16" s="53"/>
      <c r="W16" s="53"/>
      <c r="X16" s="53"/>
      <c r="Y16" s="53"/>
      <c r="Z16" s="53"/>
      <c r="AA16" s="53" t="s">
        <v>30</v>
      </c>
      <c r="AB16" s="53"/>
      <c r="AC16" s="53"/>
      <c r="AD16" s="54">
        <f>IF($L$14&gt;0,$L$14/8*1.5*U16,($AD$12/30/8)*1.5*U16)</f>
        <v>150</v>
      </c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62"/>
      <c r="AP16" s="52" t="s">
        <v>33</v>
      </c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61"/>
      <c r="BD16" s="61"/>
      <c r="BE16" s="61"/>
      <c r="BF16" s="61"/>
      <c r="BG16" s="54">
        <v>1000</v>
      </c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</row>
    <row r="17" spans="1:85" s="58" customFormat="1" ht="9" customHeight="1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3"/>
      <c r="V17" s="53"/>
      <c r="W17" s="53"/>
      <c r="X17" s="53"/>
      <c r="Y17" s="53"/>
      <c r="Z17" s="53"/>
      <c r="AA17" s="53"/>
      <c r="AB17" s="53"/>
      <c r="AC17" s="53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6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61"/>
      <c r="BD17" s="61"/>
      <c r="BE17" s="61"/>
      <c r="BF17" s="61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</row>
    <row r="18" spans="1:85" s="58" customFormat="1" ht="9" customHeight="1">
      <c r="B18" s="52" t="s">
        <v>25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>
        <v>1</v>
      </c>
      <c r="V18" s="53"/>
      <c r="W18" s="53"/>
      <c r="X18" s="53"/>
      <c r="Y18" s="53"/>
      <c r="Z18" s="53"/>
      <c r="AA18" s="53" t="s">
        <v>30</v>
      </c>
      <c r="AB18" s="53"/>
      <c r="AC18" s="53"/>
      <c r="AD18" s="54">
        <f>IF($L$14&gt;0,$L$14/8*2*U18,($AD$12/30/8)*2*U18)</f>
        <v>200</v>
      </c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6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</row>
    <row r="19" spans="1:85" s="58" customFormat="1" ht="9" customHeight="1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3"/>
      <c r="V19" s="53"/>
      <c r="W19" s="53"/>
      <c r="X19" s="53"/>
      <c r="Y19" s="53"/>
      <c r="Z19" s="53"/>
      <c r="AA19" s="53"/>
      <c r="AB19" s="53"/>
      <c r="AC19" s="53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6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</row>
    <row r="20" spans="1:85" s="58" customFormat="1" ht="9" customHeight="1">
      <c r="B20" s="52" t="s">
        <v>26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3">
        <v>1</v>
      </c>
      <c r="V20" s="53"/>
      <c r="W20" s="53"/>
      <c r="X20" s="53"/>
      <c r="Y20" s="53"/>
      <c r="Z20" s="53"/>
      <c r="AA20" s="53" t="s">
        <v>30</v>
      </c>
      <c r="AB20" s="53"/>
      <c r="AC20" s="53"/>
      <c r="AD20" s="54">
        <f>IF($L$14&gt;0,$L$14/8*3*U20,($AD$12/30/8)*3*U20)</f>
        <v>300</v>
      </c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6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3">
        <v>45260</v>
      </c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</row>
    <row r="21" spans="1:85" s="58" customFormat="1" ht="9" customHeight="1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3"/>
      <c r="V21" s="53"/>
      <c r="W21" s="53"/>
      <c r="X21" s="53"/>
      <c r="Y21" s="53"/>
      <c r="Z21" s="53"/>
      <c r="AA21" s="53"/>
      <c r="AB21" s="53"/>
      <c r="AC21" s="53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6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</row>
    <row r="22" spans="1:85" s="58" customFormat="1" ht="9" customHeight="1">
      <c r="B22" s="52" t="s">
        <v>27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4">
        <v>0</v>
      </c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6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</row>
    <row r="23" spans="1:85" s="58" customFormat="1" ht="9" customHeight="1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3"/>
      <c r="V23" s="53"/>
      <c r="W23" s="53"/>
      <c r="X23" s="53"/>
      <c r="Y23" s="53"/>
      <c r="Z23" s="53"/>
      <c r="AA23" s="53"/>
      <c r="AB23" s="53"/>
      <c r="AC23" s="53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6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</row>
    <row r="24" spans="1:85" s="58" customFormat="1" ht="9" customHeight="1">
      <c r="B24" s="52" t="s">
        <v>28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3"/>
      <c r="V24" s="53"/>
      <c r="W24" s="53"/>
      <c r="X24" s="53"/>
      <c r="Y24" s="53"/>
      <c r="Z24" s="53"/>
      <c r="AA24" s="53"/>
      <c r="AB24" s="53"/>
      <c r="AC24" s="53"/>
      <c r="AD24" s="54">
        <v>0</v>
      </c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6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</row>
    <row r="25" spans="1:85" s="58" customFormat="1" ht="9" customHeight="1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3"/>
      <c r="V25" s="53"/>
      <c r="W25" s="53"/>
      <c r="X25" s="53"/>
      <c r="Y25" s="53"/>
      <c r="Z25" s="53"/>
      <c r="AA25" s="53"/>
      <c r="AB25" s="53"/>
      <c r="AC25" s="53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6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</row>
    <row r="26" spans="1:85" s="58" customFormat="1" ht="9" customHeight="1">
      <c r="B26" s="52" t="s">
        <v>29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3"/>
      <c r="V26" s="53"/>
      <c r="W26" s="53"/>
      <c r="X26" s="53"/>
      <c r="Y26" s="53"/>
      <c r="Z26" s="53"/>
      <c r="AA26" s="53"/>
      <c r="AB26" s="53"/>
      <c r="AC26" s="53"/>
      <c r="AD26" s="54">
        <v>0</v>
      </c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6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</row>
    <row r="27" spans="1:85" s="58" customFormat="1" ht="9" customHeight="1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3"/>
      <c r="V27" s="53"/>
      <c r="W27" s="53"/>
      <c r="X27" s="53"/>
      <c r="Y27" s="53"/>
      <c r="Z27" s="53"/>
      <c r="AA27" s="53"/>
      <c r="AB27" s="53"/>
      <c r="AC27" s="53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6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</row>
    <row r="28" spans="1:85" s="25" customFormat="1" ht="25.5" customHeight="1">
      <c r="AA28" s="26"/>
      <c r="AB28" s="26"/>
      <c r="AC28" s="26"/>
      <c r="AD28" s="43">
        <f>SUM(AD12:AN27)</f>
        <v>69450</v>
      </c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4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5"/>
      <c r="BF28" s="45"/>
      <c r="BG28" s="43">
        <f>SUM(BG12:BT27)</f>
        <v>3341.67</v>
      </c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>
        <f>+AD28-BG28</f>
        <v>66108.33</v>
      </c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</row>
    <row r="29" spans="1:85" ht="7.2" customHeight="1">
      <c r="AA29" s="4"/>
      <c r="AB29" s="4"/>
      <c r="AC29" s="4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4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5"/>
      <c r="BF29" s="45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</row>
    <row r="30" spans="1:85" ht="7.2" customHeight="1">
      <c r="AA30" s="4"/>
      <c r="AB30" s="4"/>
      <c r="AC30" s="4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BE30" s="36"/>
      <c r="BF30" s="36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s="42" customFormat="1" ht="9" customHeight="1"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S31" s="46" t="s">
        <v>34</v>
      </c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7"/>
      <c r="BK31" s="47"/>
      <c r="BL31" s="47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</row>
    <row r="32" spans="1:85" s="42" customFormat="1" ht="9" customHeight="1"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7"/>
      <c r="BK32" s="47"/>
      <c r="BL32" s="47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</row>
    <row r="33" spans="1:84" s="42" customFormat="1" ht="10.5" customHeight="1"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7"/>
      <c r="BK33" s="47"/>
      <c r="BL33" s="47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</row>
    <row r="34" spans="1:84" s="50" customFormat="1" ht="9.6" customHeight="1">
      <c r="A34" s="48">
        <v>1000000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>
        <v>222222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>
        <v>22222</v>
      </c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>
        <v>5000</v>
      </c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9"/>
      <c r="BK34" s="49"/>
      <c r="BL34" s="49"/>
      <c r="BO34" s="49"/>
      <c r="BP34" s="49"/>
      <c r="BQ34" s="49"/>
      <c r="BR34" s="49"/>
      <c r="BS34" s="49"/>
      <c r="BT34" s="49"/>
      <c r="BU34" s="49"/>
      <c r="BV34" s="49"/>
    </row>
    <row r="35" spans="1:84" s="50" customFormat="1" ht="9.6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9"/>
      <c r="BK35" s="49"/>
      <c r="BL35" s="49"/>
      <c r="BO35" s="49"/>
      <c r="BP35" s="49"/>
      <c r="BQ35" s="49"/>
      <c r="BR35" s="49"/>
      <c r="BS35" s="49"/>
      <c r="BT35" s="49"/>
      <c r="BU35" s="49"/>
      <c r="BV35" s="49"/>
    </row>
    <row r="36" spans="1:84" s="50" customFormat="1" ht="9.6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9"/>
      <c r="BK36" s="49"/>
      <c r="BL36" s="49"/>
      <c r="BO36" s="49"/>
      <c r="BP36" s="49"/>
      <c r="BQ36" s="49"/>
      <c r="BR36" s="49"/>
      <c r="BS36" s="49"/>
      <c r="BT36" s="49"/>
      <c r="BU36" s="49"/>
      <c r="BV36" s="49"/>
    </row>
    <row r="37" spans="1:84" s="1" customFormat="1" ht="9.6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BM37" s="2"/>
      <c r="BN37" s="2"/>
      <c r="BO37" s="2"/>
      <c r="BP37" s="2"/>
      <c r="BQ37" s="2"/>
      <c r="BR37" s="2"/>
      <c r="BS37" s="2"/>
      <c r="BT37" s="2"/>
      <c r="BU37" s="2"/>
      <c r="BV37" s="2"/>
      <c r="BZ37" s="22"/>
      <c r="CA37" s="22"/>
    </row>
  </sheetData>
  <mergeCells count="79">
    <mergeCell ref="AP22:BB23"/>
    <mergeCell ref="BC22:BF23"/>
    <mergeCell ref="AP24:BB25"/>
    <mergeCell ref="BC24:BF25"/>
    <mergeCell ref="AP26:BB27"/>
    <mergeCell ref="BC26:BF27"/>
    <mergeCell ref="BU16:CG17"/>
    <mergeCell ref="BG12:BT13"/>
    <mergeCell ref="BG16:BT17"/>
    <mergeCell ref="BG14:BT15"/>
    <mergeCell ref="AP14:BB15"/>
    <mergeCell ref="BU28:CG29"/>
    <mergeCell ref="BU26:CG27"/>
    <mergeCell ref="BU24:CG25"/>
    <mergeCell ref="BU20:CG23"/>
    <mergeCell ref="BU18:CG19"/>
    <mergeCell ref="BG18:BT19"/>
    <mergeCell ref="BG20:BT21"/>
    <mergeCell ref="BG22:BT23"/>
    <mergeCell ref="BG24:BT25"/>
    <mergeCell ref="BG26:BT27"/>
    <mergeCell ref="BG28:BT29"/>
    <mergeCell ref="AA14:AC15"/>
    <mergeCell ref="AO12:AO13"/>
    <mergeCell ref="AD12:AN13"/>
    <mergeCell ref="BC14:BF15"/>
    <mergeCell ref="AP16:BB17"/>
    <mergeCell ref="BC16:BF17"/>
    <mergeCell ref="AD28:AN29"/>
    <mergeCell ref="AA16:AC17"/>
    <mergeCell ref="AA18:AC19"/>
    <mergeCell ref="AA20:AC21"/>
    <mergeCell ref="AP18:BB19"/>
    <mergeCell ref="BC18:BF19"/>
    <mergeCell ref="AP20:BB21"/>
    <mergeCell ref="BC20:BF21"/>
    <mergeCell ref="AA24:AC25"/>
    <mergeCell ref="AA26:AC27"/>
    <mergeCell ref="AA22:AC23"/>
    <mergeCell ref="O34:AB36"/>
    <mergeCell ref="AD16:AN17"/>
    <mergeCell ref="AD26:AN27"/>
    <mergeCell ref="AD24:AN25"/>
    <mergeCell ref="AD22:AN23"/>
    <mergeCell ref="AD20:AN21"/>
    <mergeCell ref="AD18:AN19"/>
    <mergeCell ref="B2:BA3"/>
    <mergeCell ref="B4:BA5"/>
    <mergeCell ref="U12:Z13"/>
    <mergeCell ref="B12:T13"/>
    <mergeCell ref="AA12:AC13"/>
    <mergeCell ref="BI2:CG4"/>
    <mergeCell ref="A9:CG11"/>
    <mergeCell ref="D7:L8"/>
    <mergeCell ref="BU12:CG15"/>
    <mergeCell ref="AC7:BF8"/>
    <mergeCell ref="AP12:BB13"/>
    <mergeCell ref="BC12:BF13"/>
    <mergeCell ref="BS6:CG8"/>
    <mergeCell ref="B14:K15"/>
    <mergeCell ref="L14:T15"/>
    <mergeCell ref="A34:N36"/>
    <mergeCell ref="AC34:AR36"/>
    <mergeCell ref="AS31:BI33"/>
    <mergeCell ref="AS34:BI36"/>
    <mergeCell ref="U14:Z15"/>
    <mergeCell ref="B16:T17"/>
    <mergeCell ref="U16:Z17"/>
    <mergeCell ref="B18:T19"/>
    <mergeCell ref="U18:Z19"/>
    <mergeCell ref="B20:T21"/>
    <mergeCell ref="U20:Z21"/>
    <mergeCell ref="B22:T23"/>
    <mergeCell ref="U22:Z23"/>
    <mergeCell ref="B24:T25"/>
    <mergeCell ref="U24:Z25"/>
    <mergeCell ref="B26:T27"/>
    <mergeCell ref="U26:Z27"/>
    <mergeCell ref="AD14:AN15"/>
  </mergeCells>
  <pageMargins left="0.25" right="0.25" top="0.17" bottom="0.18" header="0.17" footer="0.17"/>
  <pageSetup paperSize="120" orientation="portrait" horizontalDpi="180" verticalDpi="180" r:id="rId1"/>
  <ignoredErrors>
    <ignoredError sqref="AD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"/>
  <sheetViews>
    <sheetView workbookViewId="0">
      <selection activeCell="H17" sqref="H17"/>
    </sheetView>
  </sheetViews>
  <sheetFormatPr defaultRowHeight="14.4"/>
  <cols>
    <col min="1" max="1" width="21" customWidth="1"/>
    <col min="2" max="2" width="5.44140625" customWidth="1"/>
    <col min="3" max="3" width="8.33203125" customWidth="1"/>
    <col min="4" max="4" width="11.88671875" style="10" customWidth="1"/>
    <col min="5" max="5" width="12" style="10" customWidth="1"/>
    <col min="6" max="6" width="14.44140625" customWidth="1"/>
    <col min="8" max="8" width="13.109375" bestFit="1" customWidth="1"/>
    <col min="9" max="9" width="15.109375" bestFit="1" customWidth="1"/>
    <col min="10" max="10" width="13.109375" style="7" hidden="1" customWidth="1"/>
    <col min="11" max="11" width="5.21875" customWidth="1"/>
    <col min="12" max="12" width="13.109375" style="8" hidden="1" customWidth="1"/>
    <col min="13" max="13" width="13.33203125" style="9" hidden="1" customWidth="1"/>
    <col min="14" max="14" width="13.33203125" style="10" hidden="1" customWidth="1"/>
    <col min="15" max="15" width="13.33203125" style="10" customWidth="1"/>
    <col min="16" max="16" width="9.6640625" hidden="1" customWidth="1"/>
  </cols>
  <sheetData>
    <row r="1" spans="1:16">
      <c r="A1" s="30" t="s">
        <v>3</v>
      </c>
      <c r="B1" s="30"/>
      <c r="C1" s="30"/>
      <c r="D1" s="30"/>
      <c r="E1" s="30"/>
      <c r="F1" s="30"/>
      <c r="P1" s="32" t="s">
        <v>4</v>
      </c>
    </row>
    <row r="2" spans="1:16">
      <c r="A2" t="s">
        <v>5</v>
      </c>
      <c r="F2" s="10">
        <v>48000</v>
      </c>
      <c r="H2" s="30" t="s">
        <v>6</v>
      </c>
      <c r="I2" s="30"/>
      <c r="J2" s="30"/>
      <c r="K2" s="30"/>
      <c r="L2" s="11"/>
      <c r="P2" s="33"/>
    </row>
    <row r="3" spans="1:16">
      <c r="A3" t="s">
        <v>7</v>
      </c>
      <c r="F3" s="10">
        <v>12</v>
      </c>
      <c r="H3" s="6" t="s">
        <v>8</v>
      </c>
      <c r="I3" s="6" t="s">
        <v>9</v>
      </c>
      <c r="J3" s="12" t="s">
        <v>10</v>
      </c>
      <c r="K3" s="6"/>
      <c r="L3" s="11"/>
      <c r="P3" s="13">
        <v>12</v>
      </c>
    </row>
    <row r="4" spans="1:16">
      <c r="A4" s="14" t="s">
        <v>11</v>
      </c>
      <c r="B4" s="14"/>
      <c r="C4" s="14"/>
      <c r="D4" s="15"/>
      <c r="F4" s="9">
        <f>F2*F3</f>
        <v>576000</v>
      </c>
      <c r="H4" s="16">
        <v>0</v>
      </c>
      <c r="I4" s="16">
        <v>150000</v>
      </c>
      <c r="J4" s="7">
        <f>I4-H4</f>
        <v>150000</v>
      </c>
      <c r="K4" s="17">
        <v>0</v>
      </c>
      <c r="L4" s="18"/>
      <c r="M4" s="9">
        <f>IF(F10&gt;J4,J4,F10)</f>
        <v>150000</v>
      </c>
      <c r="N4" s="10">
        <f t="shared" ref="N4:N10" si="0">M4*K4</f>
        <v>0</v>
      </c>
      <c r="P4" s="13">
        <v>24</v>
      </c>
    </row>
    <row r="5" spans="1:16">
      <c r="A5" s="14" t="s">
        <v>12</v>
      </c>
      <c r="B5" s="19">
        <v>0.5</v>
      </c>
      <c r="C5" s="14" t="s">
        <v>13</v>
      </c>
      <c r="D5" s="10">
        <v>100000</v>
      </c>
      <c r="E5" s="9">
        <f>IF((F4*B5)&gt;D5,D5,(F4*B5))</f>
        <v>100000</v>
      </c>
      <c r="H5" s="16">
        <v>150001</v>
      </c>
      <c r="I5" s="16">
        <v>300000</v>
      </c>
      <c r="J5" s="7">
        <f>I5-J4</f>
        <v>150000</v>
      </c>
      <c r="K5" s="17">
        <v>0.05</v>
      </c>
      <c r="L5" s="20">
        <f>F10-M4</f>
        <v>266000</v>
      </c>
      <c r="M5" s="9">
        <f t="shared" ref="M5:M10" si="1">IF(L5&gt;J5,J5,L5)</f>
        <v>150000</v>
      </c>
      <c r="N5" s="10">
        <f t="shared" si="0"/>
        <v>7500</v>
      </c>
      <c r="P5" s="13">
        <v>52</v>
      </c>
    </row>
    <row r="6" spans="1:16">
      <c r="A6" t="s">
        <v>14</v>
      </c>
      <c r="D6" s="10">
        <v>60000</v>
      </c>
      <c r="E6" s="9">
        <f>D6</f>
        <v>60000</v>
      </c>
      <c r="H6" s="16">
        <v>300001</v>
      </c>
      <c r="I6" s="16">
        <v>500000</v>
      </c>
      <c r="J6" s="7">
        <f>I6-I5</f>
        <v>200000</v>
      </c>
      <c r="K6" s="17">
        <v>0.1</v>
      </c>
      <c r="L6" s="20">
        <f>F10-SUM(M4:M5)</f>
        <v>116000</v>
      </c>
      <c r="M6" s="9">
        <f t="shared" si="1"/>
        <v>116000</v>
      </c>
      <c r="N6" s="10">
        <f t="shared" si="0"/>
        <v>11600</v>
      </c>
    </row>
    <row r="7" spans="1:16">
      <c r="A7" t="s">
        <v>15</v>
      </c>
      <c r="B7">
        <v>0</v>
      </c>
      <c r="D7" s="10">
        <v>60000</v>
      </c>
      <c r="E7" s="9">
        <f>D7*B7</f>
        <v>0</v>
      </c>
      <c r="H7" s="16">
        <v>500001</v>
      </c>
      <c r="I7" s="16">
        <v>750000</v>
      </c>
      <c r="J7" s="7">
        <f t="shared" ref="J7:J10" si="2">I7-I6</f>
        <v>250000</v>
      </c>
      <c r="K7" s="17">
        <v>0.15</v>
      </c>
      <c r="L7" s="20">
        <f>F10-SUM(M4:M6)</f>
        <v>0</v>
      </c>
      <c r="M7" s="9">
        <f t="shared" si="1"/>
        <v>0</v>
      </c>
      <c r="N7" s="10">
        <f t="shared" si="0"/>
        <v>0</v>
      </c>
    </row>
    <row r="8" spans="1:16">
      <c r="A8" t="s">
        <v>16</v>
      </c>
      <c r="B8">
        <v>0</v>
      </c>
      <c r="D8" s="10">
        <v>30000</v>
      </c>
      <c r="E8" s="9">
        <f>D8*B8</f>
        <v>0</v>
      </c>
      <c r="H8" s="16">
        <v>750001</v>
      </c>
      <c r="I8" s="16">
        <v>1000000</v>
      </c>
      <c r="J8" s="7">
        <f t="shared" si="2"/>
        <v>250000</v>
      </c>
      <c r="K8" s="17">
        <v>0.2</v>
      </c>
      <c r="L8" s="20">
        <f>F10-SUM(M4:M7)</f>
        <v>0</v>
      </c>
      <c r="M8" s="9">
        <f t="shared" si="1"/>
        <v>0</v>
      </c>
      <c r="N8" s="10">
        <f t="shared" si="0"/>
        <v>0</v>
      </c>
    </row>
    <row r="9" spans="1:16">
      <c r="A9" s="34" t="s">
        <v>17</v>
      </c>
      <c r="B9" s="34"/>
      <c r="C9" s="34"/>
      <c r="D9" s="34"/>
      <c r="E9" s="34"/>
      <c r="F9" s="9">
        <f>SUM(E5:E8)</f>
        <v>160000</v>
      </c>
      <c r="H9" s="16">
        <v>1000001</v>
      </c>
      <c r="I9" s="16">
        <v>2000000</v>
      </c>
      <c r="J9" s="7">
        <f t="shared" si="2"/>
        <v>1000000</v>
      </c>
      <c r="K9" s="17">
        <v>0.25</v>
      </c>
      <c r="L9" s="20">
        <f>F10-SUM(M4:M8)</f>
        <v>0</v>
      </c>
      <c r="M9" s="9">
        <f t="shared" si="1"/>
        <v>0</v>
      </c>
      <c r="N9" s="10">
        <f t="shared" si="0"/>
        <v>0</v>
      </c>
    </row>
    <row r="10" spans="1:16">
      <c r="A10" s="34" t="s">
        <v>18</v>
      </c>
      <c r="B10" s="34"/>
      <c r="C10" s="34"/>
      <c r="D10" s="34"/>
      <c r="E10" s="34"/>
      <c r="F10" s="20">
        <f>IF((F4-F9)&gt;0,(F4-F9),0)</f>
        <v>416000</v>
      </c>
      <c r="H10" s="16">
        <v>2000001</v>
      </c>
      <c r="I10" s="16">
        <v>5000000</v>
      </c>
      <c r="J10" s="7">
        <f t="shared" si="2"/>
        <v>3000000</v>
      </c>
      <c r="K10" s="17">
        <v>0.3</v>
      </c>
      <c r="L10" s="20">
        <f>F10-SUM(M4:M9)</f>
        <v>0</v>
      </c>
      <c r="M10" s="9">
        <f t="shared" si="1"/>
        <v>0</v>
      </c>
      <c r="N10" s="10">
        <f t="shared" si="0"/>
        <v>0</v>
      </c>
    </row>
    <row r="11" spans="1:16">
      <c r="D11" s="35" t="s">
        <v>19</v>
      </c>
      <c r="E11" s="35"/>
      <c r="F11" s="20">
        <f>SUM(N4:N11)</f>
        <v>19100</v>
      </c>
      <c r="H11" s="16">
        <v>5000001</v>
      </c>
      <c r="I11" s="16">
        <v>999999999</v>
      </c>
      <c r="K11" s="17">
        <v>0.35</v>
      </c>
      <c r="L11" s="18"/>
    </row>
    <row r="12" spans="1:16" ht="18">
      <c r="C12" s="31" t="s">
        <v>20</v>
      </c>
      <c r="D12" s="31"/>
      <c r="E12" s="31"/>
      <c r="F12" s="21">
        <f>F11/F3</f>
        <v>1591.6666666666667</v>
      </c>
      <c r="M12" s="9">
        <f>SUM(M4:M11)</f>
        <v>416000</v>
      </c>
    </row>
  </sheetData>
  <mergeCells count="7">
    <mergeCell ref="C12:E12"/>
    <mergeCell ref="A1:F1"/>
    <mergeCell ref="P1:P2"/>
    <mergeCell ref="H2:K2"/>
    <mergeCell ref="A9:E9"/>
    <mergeCell ref="A10:E10"/>
    <mergeCell ref="D11:E11"/>
  </mergeCells>
  <dataValidations count="1">
    <dataValidation type="list" operator="equal" allowBlank="1" showInputMessage="1" showErrorMessage="1" sqref="F3">
      <formula1>$P$3:$P$5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ตั้งค่าหน้ากระดาษ</vt:lpstr>
      <vt:lpstr>สำหรับกระดาษมีเส้นตาราง</vt:lpstr>
      <vt:lpstr>คำนวณภาษีเงินเดือนเบื้องต้น</vt:lpstr>
    </vt:vector>
  </TitlesOfParts>
  <Company>Office Black Edition - tum0r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Aoon</cp:lastModifiedBy>
  <cp:lastPrinted>2023-12-12T10:00:36Z</cp:lastPrinted>
  <dcterms:created xsi:type="dcterms:W3CDTF">2017-05-20T05:45:55Z</dcterms:created>
  <dcterms:modified xsi:type="dcterms:W3CDTF">2023-12-12T10:02:10Z</dcterms:modified>
</cp:coreProperties>
</file>